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jpe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\\ssv.wa.lcl\lcb\Private\Finance\FinSvcs\Beer_Wine\Form Updates\"/>
    </mc:Choice>
  </mc:AlternateContent>
  <xr:revisionPtr revIDLastSave="0" documentId="13_ncr:1_{33771F2F-F18B-4F08-93B5-D6C969D7748B}" xr6:coauthVersionLast="47" xr6:coauthVersionMax="47" xr10:uidLastSave="{00000000-0000-0000-0000-000000000000}"/>
  <bookViews>
    <workbookView xWindow="33510" yWindow="4710" windowWidth="28800" windowHeight="15375" tabRatio="751" xr2:uid="{00000000-000D-0000-FFFF-FFFF00000000}"/>
  </bookViews>
  <sheets>
    <sheet name="Winery LIQ774" sheetId="16" r:id="rId1"/>
    <sheet name="Sales to WA Distributors LIQ777" sheetId="12" r:id="rId2"/>
    <sheet name="Return of Exported Wine LIQ021" sheetId="15" r:id="rId3"/>
    <sheet name="LIQ774 Instructions" sheetId="17" r:id="rId4"/>
    <sheet name="LIQ777 Instructions" sheetId="13" r:id="rId5"/>
    <sheet name="LIQ021 Instructions" sheetId="14" r:id="rId6"/>
  </sheets>
  <externalReferences>
    <externalReference r:id="rId7"/>
    <externalReference r:id="rId8"/>
  </externalReferences>
  <definedNames>
    <definedName name="\a">#REF!</definedName>
    <definedName name="\A_C">#REF!</definedName>
    <definedName name="\A_C_1">#REF!</definedName>
    <definedName name="\A_C_2">#REF!</definedName>
    <definedName name="\APPC">#REF!</definedName>
    <definedName name="\APPC_1">#REF!</definedName>
    <definedName name="\APPC_2">#REF!</definedName>
    <definedName name="\c">#REF!</definedName>
    <definedName name="\d">#REF!</definedName>
    <definedName name="\i">#REF!</definedName>
    <definedName name="\m">#REF!</definedName>
    <definedName name="\p">#REF!</definedName>
    <definedName name="\r">#REF!</definedName>
    <definedName name="\w">#REF!</definedName>
    <definedName name="\WORK_AREA">#REF!</definedName>
    <definedName name="_081431">#REF!</definedName>
    <definedName name="_LIQ526">#REF!</definedName>
    <definedName name="_LIQ530">#REF!</definedName>
    <definedName name="_LIQ675">#REF!</definedName>
    <definedName name="_LIQ710">#REF!</definedName>
    <definedName name="_Order1" hidden="1">255</definedName>
    <definedName name="_Order2" hidden="1">255</definedName>
    <definedName name="_TB02">#REF!</definedName>
    <definedName name="_TB03">#REF!</definedName>
    <definedName name="_TB04">#REF!</definedName>
    <definedName name="_TW02">#REF!</definedName>
    <definedName name="_TW03">#REF!</definedName>
    <definedName name="_TW04">#REF!</definedName>
    <definedName name="_TX06">#REF!</definedName>
    <definedName name="_TX07">#REF!</definedName>
    <definedName name="_TX08">#REF!</definedName>
    <definedName name="ADDRESS" localSheetId="3">[1]Licensees!$A$1:$O$622</definedName>
    <definedName name="ADDRESS" localSheetId="0">[1]Licensees!$A$1:$O$622</definedName>
    <definedName name="ADDRESS">#REF!</definedName>
    <definedName name="AGENCY_MENU">#REF!</definedName>
    <definedName name="ANSWER">#REF!</definedName>
    <definedName name="APP_A">#REF!</definedName>
    <definedName name="APP_B">#REF!</definedName>
    <definedName name="APP_C">#REF!</definedName>
    <definedName name="APP_C_MSG">#REF!</definedName>
    <definedName name="APP_D">#REF!</definedName>
    <definedName name="AUDIT_BUDGET">#REF!</definedName>
    <definedName name="AUDITOR">#REF!</definedName>
    <definedName name="CCST1500_1515">[2]Blocks!#REF!</definedName>
    <definedName name="CCST1500_1515_1500">[2]Blocks!#REF!</definedName>
    <definedName name="CCST3434">[2]Blocks!#REF!</definedName>
    <definedName name="COUNT">#REF!</definedName>
    <definedName name="COVER">#REF!</definedName>
    <definedName name="COVEX">#REF!</definedName>
    <definedName name="_xlnm.Criteria">#REF!</definedName>
    <definedName name="Criteria_MI">#REF!</definedName>
    <definedName name="_xlnm.Database">#REF!</definedName>
    <definedName name="Database_MI">#REF!</definedName>
    <definedName name="DETAIL">#REF!</definedName>
    <definedName name="LIC__">#REF!</definedName>
    <definedName name="LOCATION">#REF!</definedName>
    <definedName name="MAIN_AB">#REF!</definedName>
    <definedName name="MAIN_CR">#REF!</definedName>
    <definedName name="MAIN_DB">#REF!</definedName>
    <definedName name="MAIN_DF">#REF!</definedName>
    <definedName name="MAIN_EN">#REF!</definedName>
    <definedName name="MAIN_MA">#REF!</definedName>
    <definedName name="NUMBER">#REF!</definedName>
    <definedName name="OUTLET_NO.">#REF!</definedName>
    <definedName name="PRINT">#REF!</definedName>
    <definedName name="_xlnm.Print_Area" localSheetId="5">'LIQ021 Instructions'!$A$1:$K$54</definedName>
    <definedName name="_xlnm.Print_Area" localSheetId="3">'LIQ774 Instructions'!$A$2:$K$128</definedName>
    <definedName name="_xlnm.Print_Area" localSheetId="4">'LIQ777 Instructions'!$A$2:$K$63</definedName>
    <definedName name="_xlnm.Print_Area" localSheetId="2">'Return of Exported Wine LIQ021'!$A$1:$J$42</definedName>
    <definedName name="_xlnm.Print_Area" localSheetId="1">'Sales to WA Distributors LIQ777'!$A$1:$L$52</definedName>
    <definedName name="_xlnm.Print_Area" localSheetId="0">'Winery LIQ774'!$A$1:$N$51</definedName>
    <definedName name="PRINT_MSG1">#REF!</definedName>
    <definedName name="PRINT_MSG2">#REF!</definedName>
    <definedName name="_xlnm.Print_Titles" localSheetId="3">'LIQ774 Instructions'!$2:$3</definedName>
    <definedName name="STOP">#REF!</definedName>
    <definedName name="STORE_MENU">#REF!</definedName>
    <definedName name="Table">#REF!</definedName>
    <definedName name="TAX_BREWERY">#REF!</definedName>
    <definedName name="TAX_WINERY">#REF!</definedName>
    <definedName name="TaxProgamDist_Recap_pg1_List">#REF!</definedName>
    <definedName name="TIME">#REF!</definedName>
    <definedName name="TX08_FIRST">#REF!</definedName>
    <definedName name="TX08_WP">#REF!</definedName>
    <definedName name="WORKPAPER">#REF!</definedName>
    <definedName name="WP_MEN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" i="16" l="1"/>
  <c r="J36" i="15" l="1"/>
  <c r="I36" i="15"/>
  <c r="H36" i="15"/>
  <c r="K38" i="16" l="1"/>
  <c r="M44" i="16" s="1"/>
  <c r="H38" i="16"/>
  <c r="M43" i="16" s="1"/>
  <c r="F38" i="16"/>
  <c r="M42" i="16" s="1"/>
  <c r="M37" i="16"/>
  <c r="M36" i="16"/>
  <c r="M34" i="16"/>
  <c r="M33" i="16"/>
  <c r="M25" i="16"/>
  <c r="M45" i="16" l="1"/>
  <c r="M38" i="16"/>
  <c r="M39" i="16" s="1"/>
  <c r="M48" i="16" s="1"/>
  <c r="I51" i="12"/>
  <c r="G51" i="12"/>
  <c r="E51" i="12"/>
  <c r="K51" i="12" s="1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M49" i="16" l="1"/>
  <c r="M51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Steven Benson</author>
  </authors>
  <commentList>
    <comment ref="M17" authorId="0" shapeId="0" xr:uid="{00000000-0006-0000-0000-000001000000}">
      <text>
        <r>
          <rPr>
            <b/>
            <sz val="14"/>
            <color indexed="10"/>
            <rFont val="Tahoma"/>
            <family val="2"/>
          </rPr>
          <t xml:space="preserve">These activities will include 
removals from Federal Bond 
&amp; tax paid areas for sales, 
samples, &amp; donations in WA, 
charged for tastings at the 
winery, and transfers /
shipments out of WA for 
sales, samples, donations, or 
storage not in Washington.
</t>
        </r>
      </text>
    </comment>
  </commentList>
</comments>
</file>

<file path=xl/sharedStrings.xml><?xml version="1.0" encoding="utf-8"?>
<sst xmlns="http://schemas.openxmlformats.org/spreadsheetml/2006/main" count="480" uniqueCount="333">
  <si>
    <t>TOTALS</t>
  </si>
  <si>
    <t>(15)</t>
  </si>
  <si>
    <t>(2)</t>
  </si>
  <si>
    <t>(3)</t>
  </si>
  <si>
    <t>(4)</t>
  </si>
  <si>
    <t>(5)</t>
  </si>
  <si>
    <t>(6)</t>
  </si>
  <si>
    <t>DISTRIBUTOR'S</t>
  </si>
  <si>
    <t>SOLD TO</t>
  </si>
  <si>
    <t>(1)</t>
  </si>
  <si>
    <t>GALLONS</t>
  </si>
  <si>
    <t>License Number</t>
  </si>
  <si>
    <t>MONTH</t>
  </si>
  <si>
    <t>License Name</t>
  </si>
  <si>
    <t>REPORT IN</t>
  </si>
  <si>
    <t>Location Address</t>
  </si>
  <si>
    <t>YEAR</t>
  </si>
  <si>
    <t>City, State &amp; Zip</t>
  </si>
  <si>
    <t>TOTAL</t>
  </si>
  <si>
    <t>WSLCB LICENSE NO.</t>
  </si>
  <si>
    <t>CITY</t>
  </si>
  <si>
    <t>Certified True and Correct Under Penalty of Perjury</t>
  </si>
  <si>
    <t>(10)</t>
  </si>
  <si>
    <t>(12)</t>
  </si>
  <si>
    <t>(13)</t>
  </si>
  <si>
    <t>(19)</t>
  </si>
  <si>
    <t>(20)</t>
  </si>
  <si>
    <t>(21)</t>
  </si>
  <si>
    <t>(22)</t>
  </si>
  <si>
    <t>(23)</t>
  </si>
  <si>
    <t>(9)</t>
  </si>
  <si>
    <t xml:space="preserve"> </t>
  </si>
  <si>
    <t>(18)</t>
  </si>
  <si>
    <t>(17)</t>
  </si>
  <si>
    <t>WSLCB USE ONLY</t>
  </si>
  <si>
    <t>(14)</t>
  </si>
  <si>
    <t>(24)</t>
  </si>
  <si>
    <t>(25)</t>
  </si>
  <si>
    <t>Signature of Person Completing Form</t>
  </si>
  <si>
    <t>(11)</t>
  </si>
  <si>
    <t>License Number:</t>
  </si>
  <si>
    <t>License Name:</t>
  </si>
  <si>
    <t>Location Address:</t>
  </si>
  <si>
    <t>City, State, Zip:</t>
  </si>
  <si>
    <t>Enter the City, State and Zip Code per license number entered.</t>
  </si>
  <si>
    <t>(7)</t>
  </si>
  <si>
    <t>(8)</t>
  </si>
  <si>
    <t>REMOVALS FROM BONDED + TAX PAID AREAS</t>
  </si>
  <si>
    <t>(16)</t>
  </si>
  <si>
    <t>Calculating Taxes, Penalties, WA Wine Commission Assessment</t>
  </si>
  <si>
    <t>Enter your Trade Name per license number entered.</t>
  </si>
  <si>
    <t>MONTH:</t>
  </si>
  <si>
    <t>YEAR:</t>
  </si>
  <si>
    <t>Enter year of reported activity.</t>
  </si>
  <si>
    <t>Please complete the numbered fields as follows:</t>
  </si>
  <si>
    <t xml:space="preserve">       List all sales to Washington State Distributors.</t>
  </si>
  <si>
    <t>E-Mail Address</t>
  </si>
  <si>
    <t>Subtract wine returned from out-of-state if it was exported and received back at the winery in bond.</t>
  </si>
  <si>
    <t>One line per product type returned</t>
  </si>
  <si>
    <t>Telephone No.</t>
  </si>
  <si>
    <t xml:space="preserve">Month/Year </t>
  </si>
  <si>
    <t>Exported</t>
  </si>
  <si>
    <t>Enter the City, State, and Zip Code per license number entered.</t>
  </si>
  <si>
    <t>First column corresponds to the field number on form.  Enter the information as shown.</t>
  </si>
  <si>
    <t>to the State of Washington</t>
  </si>
  <si>
    <t>Product Description / Year /</t>
  </si>
  <si>
    <t>Size &amp; No. of Bottles Per Case</t>
  </si>
  <si>
    <t>Round to 2 decimal places</t>
  </si>
  <si>
    <t>Enter the reporting month and year when wine was reported as an EXPORT from Washington State.</t>
  </si>
  <si>
    <t>Provide description of wine; type of wine, year produced, size of bottles, and number of bottles in a case.</t>
  </si>
  <si>
    <t>Provide the reason why the wine was returned to Washington after being exported.</t>
  </si>
  <si>
    <t>Reason for the Wine Being Returned</t>
  </si>
  <si>
    <t>Fortified</t>
  </si>
  <si>
    <t>Cider</t>
  </si>
  <si>
    <t>NON-Fortified</t>
  </si>
  <si>
    <t xml:space="preserve">FORM LIQ-021  </t>
  </si>
  <si>
    <t xml:space="preserve">FORM LIQ-774  </t>
  </si>
  <si>
    <t>Month/Year</t>
  </si>
  <si>
    <t>Returned</t>
  </si>
  <si>
    <t>The form may be submitted in one of the following manners:</t>
  </si>
  <si>
    <t>Parts of this section should agree with your TTB 5120.17 FORM for the same reporting period.</t>
  </si>
  <si>
    <t>Enter the month and year the wine was returned to Washington after being exported.</t>
  </si>
  <si>
    <t>Number</t>
  </si>
  <si>
    <t>of Cases</t>
  </si>
  <si>
    <t>Date</t>
  </si>
  <si>
    <t xml:space="preserve">WASHINGTON DOMESTIC WINERY  </t>
  </si>
  <si>
    <t xml:space="preserve">SUMMARY TAX REPORT  </t>
  </si>
  <si>
    <t xml:space="preserve"> PART 3:</t>
  </si>
  <si>
    <t xml:space="preserve"> PART 2:</t>
  </si>
  <si>
    <t>(Record removals from federal bond, tax paid areas, and shipments/transfers to out-of-state warehouses.)</t>
  </si>
  <si>
    <t>TAX COMPUTATIONS</t>
  </si>
  <si>
    <t>Total Due After Adjustments</t>
  </si>
  <si>
    <t>Reports may be submitted utilizing the On-Line Tax Reporting/Payment System.</t>
  </si>
  <si>
    <t>PART 1</t>
  </si>
  <si>
    <t>(NOTE:  This is a formula cell.)</t>
  </si>
  <si>
    <t>PART 2</t>
  </si>
  <si>
    <t>Enter amount removed from a federal tax paid area at the winery.</t>
  </si>
  <si>
    <t>Enter amounts from the TTB 5120.17 form. In Section B, include columns (a) through (f).  Add Lines 8 and 12</t>
  </si>
  <si>
    <t>(Wines were still under Federal Bond.)</t>
  </si>
  <si>
    <t>Enter total federally tax paid removals from the bonded wine warehouse(s) located in Washington.</t>
  </si>
  <si>
    <t>PART 3</t>
  </si>
  <si>
    <t xml:space="preserve"> Bottled Wine Sold To Out-of-State Wineries (Bond to Bond) </t>
  </si>
  <si>
    <t>PART 4</t>
  </si>
  <si>
    <t>The Tax Report (in Excel) has formulas in a variety of the cells (they are shaded) - ENTERING your license number</t>
  </si>
  <si>
    <t>will activate the cells with programmed computations.</t>
  </si>
  <si>
    <t>(NOTE:  The Total Gallons column is a formula cell.)</t>
  </si>
  <si>
    <t>Total Due For Current Period</t>
  </si>
  <si>
    <t xml:space="preserve"> PART 4:  REMOVALS FROM BONDED + TAX PAID AREAS</t>
  </si>
  <si>
    <t>CIDER Column Line 15  X  $0.308135</t>
  </si>
  <si>
    <t>NON-FORTIFIED WINE Column Line 15  X  $0.867623</t>
  </si>
  <si>
    <t>WINERY'S REMOVAL ACTIVITY</t>
  </si>
  <si>
    <t xml:space="preserve">FORM LIQ-777  </t>
  </si>
  <si>
    <t xml:space="preserve"> PART 1:</t>
  </si>
  <si>
    <t>CIDER</t>
  </si>
  <si>
    <t xml:space="preserve">DISTRIBUTORS  NAME  </t>
  </si>
  <si>
    <t xml:space="preserve">This report must be filed only when Washington Domestic Winery has sales to Washington State Distributors during </t>
  </si>
  <si>
    <t>reporting period and an amount is reported on line 11 of form LIQ-774.</t>
  </si>
  <si>
    <t>First column corresponds to number on form.  Enter the information as shown.</t>
  </si>
  <si>
    <t xml:space="preserve">   line 12 on the LIQ-774.</t>
  </si>
  <si>
    <t>Show name of distributor and location (city where the distributor is receiving shipments).</t>
  </si>
  <si>
    <t>Enter the total gallons from the other pages of the LIQ-777 form (if multiple pages are used).</t>
  </si>
  <si>
    <t>TOTAL NET PRODUCTION GALLONS - (Total of Line A minus Line B.)</t>
  </si>
  <si>
    <t xml:space="preserve"> 2. a &amp; b</t>
  </si>
  <si>
    <t>In each column, report the total gallons of Cider, Non-Fortified wine, and Fortified wine removed for sales to</t>
  </si>
  <si>
    <t xml:space="preserve"> 1. a &amp; b</t>
  </si>
  <si>
    <t>(DO NOT include "Used for Tasting" wine provided free of charges or qualifying family use removals.)</t>
  </si>
  <si>
    <t>(Report at the time of transfer to such licensees, even if they are owned and operated by the winery.)</t>
  </si>
  <si>
    <t xml:space="preserve">  1. NON-TAXABLE SALES / REMOVALS</t>
  </si>
  <si>
    <t xml:space="preserve">  2.  TAXABLE SALES / REMOVALS</t>
  </si>
  <si>
    <t>NON-TAXABLE SALES / REMOVALS</t>
  </si>
  <si>
    <t>TAXABLE SALES / REMOVALS</t>
  </si>
  <si>
    <t>Enter the amount of Penalties (Reports are due on the 20th of the month following activity for monthly filers and</t>
  </si>
  <si>
    <t>January 20th of the year following activity for annual filers.  Penalties accumulate at 2% per month).</t>
  </si>
  <si>
    <t>NET TOTAL</t>
  </si>
  <si>
    <t>Include any Samples provided.</t>
  </si>
  <si>
    <t>For monthly filers, all reports must be postmarked on or before the 20th of the month following activity.  For annual filers, all</t>
  </si>
  <si>
    <t>reports must be postmarked on or before January 20th of the year following activity.  When the 20th falls on a Saturday,</t>
  </si>
  <si>
    <t>Sunday, or a legal holiday, the filing must be postmarked by the U.S. Postal Service no later than the next postal business day.</t>
  </si>
  <si>
    <t>Receipt of the report is not acknowledged until both the report and tax due are received.</t>
  </si>
  <si>
    <t>Enter amounts of Lines 4 and 10 placed into a federal tax paid area at the winery.</t>
  </si>
  <si>
    <t>DO NOT include product in Retail Room, if reported as sales when moved into that room.</t>
  </si>
  <si>
    <t>Add wine returned from out-of-state that was federally tax paid.</t>
  </si>
  <si>
    <t>the time the wine is returned.  The wine should then be placed in the retail shop until resale.</t>
  </si>
  <si>
    <r>
      <t xml:space="preserve"> PART 1:  NET PRODUCTION:  </t>
    </r>
    <r>
      <rPr>
        <sz val="12"/>
        <rFont val="Arial"/>
        <family val="2"/>
      </rPr>
      <t>(</t>
    </r>
    <r>
      <rPr>
        <b/>
        <sz val="12"/>
        <rFont val="Arial"/>
        <family val="2"/>
      </rPr>
      <t>Use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TTB F 5120.17 form</t>
    </r>
    <r>
      <rPr>
        <sz val="12"/>
        <rFont val="Arial"/>
        <family val="2"/>
      </rPr>
      <t xml:space="preserve"> to help compute wine/cider </t>
    </r>
    <r>
      <rPr>
        <b/>
        <sz val="12"/>
        <color indexed="10"/>
        <rFont val="Arial"/>
        <family val="2"/>
      </rPr>
      <t>PRODUCED</t>
    </r>
    <r>
      <rPr>
        <sz val="12"/>
        <rFont val="Arial"/>
        <family val="2"/>
      </rPr>
      <t xml:space="preserve"> for the reporting period.)</t>
    </r>
  </si>
  <si>
    <r>
      <t xml:space="preserve">TOTAL BOND REMOVALS at WINERY </t>
    </r>
    <r>
      <rPr>
        <b/>
        <sz val="10"/>
        <color indexed="12"/>
        <rFont val="Arial"/>
        <family val="2"/>
      </rPr>
      <t>(Per TTB F 5120.17, In Section B - add all columns from Line 8 and Line 12 less Line 4)</t>
    </r>
  </si>
  <si>
    <r>
      <rPr>
        <b/>
        <sz val="12"/>
        <color indexed="10"/>
        <rFont val="Arial"/>
        <family val="2"/>
      </rPr>
      <t>MINUS:</t>
    </r>
    <r>
      <rPr>
        <b/>
        <sz val="12"/>
        <rFont val="Arial"/>
        <family val="2"/>
      </rPr>
      <t xml:space="preserve"> Removals to Federal Tax Paid Areas at Winery</t>
    </r>
  </si>
  <si>
    <r>
      <rPr>
        <b/>
        <sz val="12"/>
        <color indexed="10"/>
        <rFont val="Arial"/>
        <family val="2"/>
      </rPr>
      <t>MINUS:</t>
    </r>
    <r>
      <rPr>
        <b/>
        <sz val="12"/>
        <rFont val="Arial"/>
        <family val="2"/>
      </rPr>
      <t xml:space="preserve"> Removals to Federal Tax Paid Areas in WA, </t>
    </r>
    <r>
      <rPr>
        <b/>
        <sz val="12"/>
        <color indexed="12"/>
        <rFont val="Arial"/>
        <family val="2"/>
      </rPr>
      <t>NOT</t>
    </r>
    <r>
      <rPr>
        <b/>
        <sz val="12"/>
        <rFont val="Arial"/>
        <family val="2"/>
      </rPr>
      <t xml:space="preserve"> at Winery</t>
    </r>
  </si>
  <si>
    <r>
      <rPr>
        <b/>
        <sz val="12"/>
        <color indexed="10"/>
        <rFont val="Arial"/>
        <family val="2"/>
      </rPr>
      <t>PLUS:</t>
    </r>
    <r>
      <rPr>
        <b/>
        <sz val="12"/>
        <rFont val="Arial"/>
        <family val="2"/>
      </rPr>
      <t xml:space="preserve"> Removals from Federal Tax Paid Areas at Winery</t>
    </r>
  </si>
  <si>
    <r>
      <rPr>
        <b/>
        <sz val="12"/>
        <color indexed="10"/>
        <rFont val="Arial"/>
        <family val="2"/>
      </rPr>
      <t>PLUS:</t>
    </r>
    <r>
      <rPr>
        <b/>
        <sz val="12"/>
        <rFont val="Arial"/>
        <family val="2"/>
      </rPr>
      <t xml:space="preserve"> Removals from Federal Tax Paid Areas in WA, </t>
    </r>
    <r>
      <rPr>
        <b/>
        <sz val="12"/>
        <color indexed="12"/>
        <rFont val="Arial"/>
        <family val="2"/>
      </rPr>
      <t>NOT</t>
    </r>
    <r>
      <rPr>
        <b/>
        <sz val="12"/>
        <rFont val="Arial"/>
        <family val="2"/>
      </rPr>
      <t xml:space="preserve"> at Winery</t>
    </r>
  </si>
  <si>
    <r>
      <rPr>
        <b/>
        <sz val="12"/>
        <color indexed="10"/>
        <rFont val="Arial"/>
        <family val="2"/>
      </rPr>
      <t>PLUS:</t>
    </r>
    <r>
      <rPr>
        <b/>
        <sz val="12"/>
        <rFont val="Arial"/>
        <family val="2"/>
      </rPr>
      <t xml:space="preserve"> ALL Shipments / Transfers to Warehouses </t>
    </r>
    <r>
      <rPr>
        <b/>
        <sz val="12"/>
        <color indexed="12"/>
        <rFont val="Arial"/>
        <family val="2"/>
      </rPr>
      <t>NOT</t>
    </r>
    <r>
      <rPr>
        <b/>
        <sz val="12"/>
        <rFont val="Arial"/>
        <family val="2"/>
      </rPr>
      <t xml:space="preserve"> in Washington</t>
    </r>
  </si>
  <si>
    <r>
      <rPr>
        <b/>
        <sz val="12"/>
        <color indexed="10"/>
        <rFont val="Arial"/>
        <family val="2"/>
      </rPr>
      <t>PLUS:</t>
    </r>
    <r>
      <rPr>
        <b/>
        <sz val="12"/>
        <rFont val="Arial"/>
        <family val="2"/>
      </rPr>
      <t xml:space="preserve"> Removals from Washington Bonded Wine Warehouses</t>
    </r>
  </si>
  <si>
    <r>
      <t xml:space="preserve"> NON-TAXABLE SALES  </t>
    </r>
    <r>
      <rPr>
        <b/>
        <sz val="12"/>
        <color indexed="12"/>
        <rFont val="Arial"/>
        <family val="2"/>
      </rPr>
      <t>(Bottled Wine Transferred in Bond)</t>
    </r>
  </si>
  <si>
    <r>
      <t xml:space="preserve"> A.  Washington Wine Distributors  </t>
    </r>
    <r>
      <rPr>
        <b/>
        <sz val="12"/>
        <color indexed="10"/>
        <rFont val="Arial"/>
        <family val="2"/>
      </rPr>
      <t>(Including Samples)</t>
    </r>
    <r>
      <rPr>
        <b/>
        <sz val="12"/>
        <rFont val="Arial"/>
        <family val="2"/>
      </rPr>
      <t xml:space="preserve">                                               </t>
    </r>
    <r>
      <rPr>
        <b/>
        <sz val="12"/>
        <color indexed="12"/>
        <rFont val="Arial"/>
        <family val="2"/>
      </rPr>
      <t>(Must equal Line 8 of Form LIQ 777 which must be attached.)</t>
    </r>
  </si>
  <si>
    <r>
      <t xml:space="preserve">  B.  Military within WA, ICC, &amp; Exports </t>
    </r>
    <r>
      <rPr>
        <b/>
        <sz val="10"/>
        <color indexed="10"/>
        <rFont val="Arial"/>
        <family val="2"/>
      </rPr>
      <t>(Which includes all Shipments to Out-of-State Warehouses, Distributor &amp; Retail Licensee Sales, Samples, and Donations to Non-Profits.)</t>
    </r>
    <r>
      <rPr>
        <b/>
        <sz val="10"/>
        <rFont val="Arial"/>
        <family val="2"/>
      </rPr>
      <t xml:space="preserve">   (</t>
    </r>
    <r>
      <rPr>
        <b/>
        <sz val="10"/>
        <color indexed="12"/>
        <rFont val="Arial"/>
        <family val="2"/>
      </rPr>
      <t>DO NOT</t>
    </r>
    <r>
      <rPr>
        <b/>
        <sz val="10"/>
        <rFont val="Arial"/>
        <family val="2"/>
      </rPr>
      <t xml:space="preserve"> include Direct shipments exported to Consumers.)</t>
    </r>
  </si>
  <si>
    <r>
      <t xml:space="preserve">  A.  Winery's Retail Sales (Including Direct Shipments to ALL Consumers), Shipments to a Winery's Additional Retail Locations, WA Samples, Donations to WA Non-Profits, and "Used for Tasting" wine </t>
    </r>
    <r>
      <rPr>
        <b/>
        <sz val="10"/>
        <color indexed="12"/>
        <rFont val="Arial"/>
        <family val="2"/>
      </rPr>
      <t>when charged for</t>
    </r>
    <r>
      <rPr>
        <b/>
        <sz val="10"/>
        <rFont val="Arial"/>
        <family val="2"/>
      </rPr>
      <t>.</t>
    </r>
  </si>
  <si>
    <r>
      <t xml:space="preserve">  B.  Sales to Washington Retail Licensees (i.e. - restaurants, grocery stores, wine shops).  </t>
    </r>
    <r>
      <rPr>
        <b/>
        <sz val="10"/>
        <color indexed="12"/>
        <rFont val="Arial"/>
        <family val="2"/>
      </rPr>
      <t>(At time of transfer to such licensees, even if operated by the winery.)</t>
    </r>
  </si>
  <si>
    <r>
      <t>(Credits) or Balances Due (</t>
    </r>
    <r>
      <rPr>
        <b/>
        <i/>
        <sz val="12"/>
        <rFont val="Arial"/>
        <family val="2"/>
      </rPr>
      <t>IFANY</t>
    </r>
    <r>
      <rPr>
        <b/>
        <sz val="12"/>
        <rFont val="Arial"/>
        <family val="2"/>
      </rPr>
      <t>)</t>
    </r>
  </si>
  <si>
    <r>
      <rPr>
        <b/>
        <sz val="10"/>
        <rFont val="Arial"/>
        <family val="2"/>
      </rPr>
      <t>REVISED Report</t>
    </r>
    <r>
      <rPr>
        <sz val="10"/>
        <rFont val="Arial"/>
        <family val="2"/>
      </rPr>
      <t xml:space="preserve"> (check box):  Include </t>
    </r>
    <r>
      <rPr>
        <b/>
        <i/>
        <sz val="10"/>
        <rFont val="Arial"/>
        <family val="2"/>
      </rPr>
      <t>changes only</t>
    </r>
    <r>
      <rPr>
        <sz val="10"/>
        <rFont val="Arial"/>
        <family val="2"/>
      </rPr>
      <t xml:space="preserve"> (additions or subtractions) that need to be made to the original report.</t>
    </r>
  </si>
  <si>
    <r>
      <t xml:space="preserve">Enter your </t>
    </r>
    <r>
      <rPr>
        <u/>
        <sz val="10"/>
        <rFont val="Arial"/>
        <family val="2"/>
      </rPr>
      <t>Location</t>
    </r>
    <r>
      <rPr>
        <sz val="10"/>
        <rFont val="Arial"/>
        <family val="2"/>
      </rPr>
      <t xml:space="preserve"> (</t>
    </r>
    <r>
      <rPr>
        <b/>
        <i/>
        <sz val="10"/>
        <rFont val="Arial"/>
        <family val="2"/>
      </rPr>
      <t>not mailing</t>
    </r>
    <r>
      <rPr>
        <sz val="10"/>
        <rFont val="Arial"/>
        <family val="2"/>
      </rPr>
      <t>) address per license number entered.</t>
    </r>
  </si>
  <si>
    <r>
      <t xml:space="preserve">Enter month of reported activity.  </t>
    </r>
    <r>
      <rPr>
        <b/>
        <sz val="10"/>
        <color indexed="10"/>
        <rFont val="Arial"/>
        <family val="2"/>
      </rPr>
      <t>(Annual filers, enter "ANNUAL")</t>
    </r>
  </si>
  <si>
    <r>
      <rPr>
        <b/>
        <sz val="10"/>
        <color indexed="10"/>
        <rFont val="Arial"/>
        <family val="2"/>
      </rPr>
      <t>All Entries Round to 2 decimal places.</t>
    </r>
    <r>
      <rPr>
        <b/>
        <sz val="10"/>
        <rFont val="Arial"/>
        <family val="2"/>
      </rPr>
      <t xml:space="preserve">    </t>
    </r>
    <r>
      <rPr>
        <b/>
        <sz val="10"/>
        <color indexed="12"/>
        <rFont val="Arial"/>
        <family val="2"/>
      </rPr>
      <t>(Reported in Gallons)</t>
    </r>
    <r>
      <rPr>
        <b/>
        <sz val="10"/>
        <rFont val="Arial"/>
        <family val="2"/>
      </rPr>
      <t xml:space="preserve">    [Below WA reference = Washington]</t>
    </r>
  </si>
  <si>
    <r>
      <t xml:space="preserve">NET PRODUCTION:  </t>
    </r>
    <r>
      <rPr>
        <b/>
        <sz val="10"/>
        <color indexed="12"/>
        <rFont val="Arial"/>
        <family val="2"/>
      </rPr>
      <t>(NOTE:  These instructions are also on the face of form LIQ-774.)  (In GALLONS)</t>
    </r>
  </si>
  <si>
    <r>
      <rPr>
        <b/>
        <sz val="10"/>
        <color indexed="10"/>
        <rFont val="Arial"/>
        <family val="2"/>
      </rPr>
      <t>Increases</t>
    </r>
    <r>
      <rPr>
        <sz val="10"/>
        <rFont val="Arial"/>
        <family val="2"/>
      </rPr>
      <t xml:space="preserve"> to production (Use amounts from the TTB 5120.17 form.  In Section A, add Lines 2 thru 6, Line 9,</t>
    </r>
  </si>
  <si>
    <r>
      <t xml:space="preserve">and Lines 10 &amp; 11 (when you use them to record production activity).  </t>
    </r>
    <r>
      <rPr>
        <b/>
        <sz val="10"/>
        <color indexed="12"/>
        <rFont val="Arial"/>
        <family val="2"/>
      </rPr>
      <t>DO NOT</t>
    </r>
    <r>
      <rPr>
        <sz val="10"/>
        <rFont val="Arial"/>
        <family val="2"/>
      </rPr>
      <t xml:space="preserve"> include Lines 7 or 8.</t>
    </r>
  </si>
  <si>
    <r>
      <rPr>
        <b/>
        <sz val="10"/>
        <color indexed="10"/>
        <rFont val="Arial"/>
        <family val="2"/>
      </rPr>
      <t>Decreases</t>
    </r>
    <r>
      <rPr>
        <sz val="10"/>
        <rFont val="Arial"/>
        <family val="2"/>
      </rPr>
      <t xml:space="preserve"> to production (Use amounts from the TTB 5120.17 form.  In Section A, add Lines 16 thru 23, 29, and</t>
    </r>
  </si>
  <si>
    <r>
      <t xml:space="preserve">30 and Lines 24 thru 28 (when you use them to record production losses).  </t>
    </r>
    <r>
      <rPr>
        <b/>
        <sz val="10"/>
        <color indexed="12"/>
        <rFont val="Arial"/>
        <family val="2"/>
      </rPr>
      <t>DO NOT</t>
    </r>
    <r>
      <rPr>
        <sz val="10"/>
        <rFont val="Arial"/>
        <family val="2"/>
      </rPr>
      <t xml:space="preserve"> include Lines 13 thru 15.</t>
    </r>
  </si>
  <si>
    <r>
      <t xml:space="preserve">(NOTE:  This is a formula cell.)      </t>
    </r>
    <r>
      <rPr>
        <b/>
        <sz val="10"/>
        <rFont val="Arial"/>
        <family val="2"/>
      </rPr>
      <t>IF NONE, enter a ZERO</t>
    </r>
  </si>
  <si>
    <r>
      <t xml:space="preserve">WINERY'S SUMMARY REMOVAL ACTIVITIES:  </t>
    </r>
    <r>
      <rPr>
        <b/>
        <sz val="10"/>
        <color indexed="12"/>
        <rFont val="Arial"/>
        <family val="2"/>
      </rPr>
      <t>(In GALLONS)</t>
    </r>
  </si>
  <si>
    <r>
      <t xml:space="preserve">then subtract Line 4.  Enter the results on line 2.  </t>
    </r>
    <r>
      <rPr>
        <b/>
        <sz val="10"/>
        <rFont val="Arial"/>
        <family val="2"/>
      </rPr>
      <t>If none, enter Zero</t>
    </r>
  </si>
  <si>
    <r>
      <t xml:space="preserve">Enter total transfers in bond to wine warehouses located in other states.  </t>
    </r>
    <r>
      <rPr>
        <i/>
        <sz val="10"/>
        <rFont val="Arial"/>
        <family val="2"/>
      </rPr>
      <t xml:space="preserve"> </t>
    </r>
  </si>
  <si>
    <r>
      <t xml:space="preserve">Total taxable sales and removals:  The sum of lines 13 and 14 for each column.  </t>
    </r>
    <r>
      <rPr>
        <b/>
        <sz val="10"/>
        <color rgb="FF0000FF"/>
        <rFont val="Arial"/>
        <family val="2"/>
      </rPr>
      <t>(Formula cells)</t>
    </r>
  </si>
  <si>
    <r>
      <t xml:space="preserve">Should equal total gallons for lines 11, 12, and 15.  </t>
    </r>
    <r>
      <rPr>
        <b/>
        <sz val="10"/>
        <rFont val="Arial"/>
        <family val="2"/>
      </rPr>
      <t xml:space="preserve">Total gallons must equal box 9.  </t>
    </r>
    <r>
      <rPr>
        <b/>
        <sz val="10"/>
        <color rgb="FF0000FF"/>
        <rFont val="Arial"/>
        <family val="2"/>
      </rPr>
      <t>(Formula cell)</t>
    </r>
  </si>
  <si>
    <r>
      <t xml:space="preserve">Multiply Cider gallons in Line 15 by 0.308135 cents per gallon (Cider tax rate).  </t>
    </r>
    <r>
      <rPr>
        <b/>
        <sz val="10"/>
        <color rgb="FF0000FF"/>
        <rFont val="Arial"/>
        <family val="2"/>
      </rPr>
      <t>(Formula cell)</t>
    </r>
  </si>
  <si>
    <r>
      <t xml:space="preserve">Multiply Non-Fortified in Line 15 by 0.867623 cents per gallon (Non-Fortified tax rate).  </t>
    </r>
    <r>
      <rPr>
        <b/>
        <sz val="10"/>
        <color rgb="FF0000FF"/>
        <rFont val="Arial"/>
        <family val="2"/>
      </rPr>
      <t>(Formula cell)</t>
    </r>
  </si>
  <si>
    <r>
      <t xml:space="preserve">Multiply Fortified in Line 15 by $1.717076 per gallons (Fortified tax rate).  </t>
    </r>
    <r>
      <rPr>
        <b/>
        <sz val="10"/>
        <color rgb="FF0000FF"/>
        <rFont val="Arial"/>
        <family val="2"/>
      </rPr>
      <t>(Formula cell)</t>
    </r>
  </si>
  <si>
    <r>
      <t>WINE RETURNED TO WINERY By Washington Distributors</t>
    </r>
    <r>
      <rPr>
        <b/>
        <sz val="9"/>
        <rFont val="Arial"/>
        <family val="2"/>
      </rPr>
      <t>:</t>
    </r>
    <r>
      <rPr>
        <sz val="9"/>
        <rFont val="Arial"/>
        <family val="2"/>
      </rPr>
      <t xml:space="preserve">  The winery must issue a credit that includes Washington wine taxes, at</t>
    </r>
  </si>
  <si>
    <r>
      <rPr>
        <b/>
        <sz val="9"/>
        <color rgb="FF0000FF"/>
        <rFont val="Arial"/>
        <family val="2"/>
      </rPr>
      <t>DO NOT REPORT</t>
    </r>
    <r>
      <rPr>
        <sz val="9"/>
        <rFont val="Arial"/>
        <family val="2"/>
      </rPr>
      <t xml:space="preserve"> on this form the removals for:  FAMILY USE, TASTING AT NO CHARGE, OR BOTTLED INVENTORY ADJUSTMENTS.</t>
    </r>
  </si>
  <si>
    <r>
      <t xml:space="preserve">First column corresponds to the field number on form.  Enter the information as shown.  </t>
    </r>
    <r>
      <rPr>
        <b/>
        <sz val="10"/>
        <rFont val="Arial"/>
        <family val="2"/>
      </rPr>
      <t>If NONE, enter ZERO.</t>
    </r>
  </si>
  <si>
    <t>(USE columns A thru F)</t>
  </si>
  <si>
    <t>Enter amount of Line 4 and/or Line 7 placed into a federal tax paid area at a WA bonded wine warehouse</t>
  </si>
  <si>
    <t>and/or a winery's warehouse not at the winery.  (One example is Tiger Mountain.)</t>
  </si>
  <si>
    <t>Enter amount removed from a federal tax paid area at a WA bonded warehouse and/or a winery's warehouse</t>
  </si>
  <si>
    <t>not at the winery.  (One example is Tiger Mountain.)</t>
  </si>
  <si>
    <t>In each column, report the total gallons of Cider, Non-Fortified wine, and Fortified wine sold to (including wine</t>
  </si>
  <si>
    <t>provided as Samples) Washington Wine Distributors Must attach form LIQ-777 and form totals must match.</t>
  </si>
  <si>
    <r>
      <t xml:space="preserve">military within Washington, Interstate Common Carriers, </t>
    </r>
    <r>
      <rPr>
        <b/>
        <sz val="10"/>
        <rFont val="Arial"/>
        <family val="2"/>
      </rPr>
      <t>Exports</t>
    </r>
    <r>
      <rPr>
        <sz val="10"/>
        <rFont val="Arial"/>
        <family val="2"/>
      </rPr>
      <t xml:space="preserve"> - which include all shipments to out of WA</t>
    </r>
  </si>
  <si>
    <t>warehouses for storage, direct sales to out of WA distributors or retail licensees, samples sent out of WA, and</t>
  </si>
  <si>
    <t>donations to non-profits not in WA.  Subtract exported wine returned to the winery or to a licensed bonded wine</t>
  </si>
  <si>
    <t>warehouse in Washington or to a WA wine distributor.</t>
  </si>
  <si>
    <t>In each column, report the total gallons of Cider, Non-Fortified wine, and Fortified wine removed for sales to retail</t>
  </si>
  <si>
    <t>consumers (including Direct Shipments to all consumers) or removed from bond or other tax paid areas and shipped</t>
  </si>
  <si>
    <t>to additional retail locations, removed for samples to promote sales within WA, removed for donations to qualifying</t>
  </si>
  <si>
    <r>
      <t xml:space="preserve">non-profit charitable organizations in WA per 501C (3)or (6) IRS code, and </t>
    </r>
    <r>
      <rPr>
        <u/>
        <sz val="10"/>
        <rFont val="Arial"/>
        <family val="2"/>
      </rPr>
      <t>Charged For</t>
    </r>
    <r>
      <rPr>
        <sz val="10"/>
        <rFont val="Arial"/>
        <family val="2"/>
      </rPr>
      <t xml:space="preserve"> "Used for Tasting" wine.</t>
    </r>
  </si>
  <si>
    <t>In each column, report the total gallons of Cider, Non-Fortified wine, and Fortified wine sold to Washington retail</t>
  </si>
  <si>
    <t>licensees (i.e. – restaurants, grocery stores, wine specialty shops, etc.).</t>
  </si>
  <si>
    <t>If any, enter the net amount of credits and balances owed for prior tax payments.  Show credits as a negative</t>
  </si>
  <si>
    <t>number and balances owed as a positive number.</t>
  </si>
  <si>
    <r>
      <rPr>
        <b/>
        <u/>
        <sz val="10"/>
        <color rgb="FF0000FF"/>
        <rFont val="Arial"/>
        <family val="2"/>
      </rPr>
      <t>WINE RETURNED FROM LOCATION OUTSIDE OF WASHINGTON STATE</t>
    </r>
    <r>
      <rPr>
        <b/>
        <sz val="10"/>
        <color rgb="FF0000FF"/>
        <rFont val="Arial"/>
        <family val="2"/>
      </rPr>
      <t>:</t>
    </r>
    <r>
      <rPr>
        <sz val="10"/>
        <color indexed="10"/>
        <rFont val="Arial"/>
        <family val="2"/>
      </rPr>
      <t xml:space="preserve">  A winery may only return wine of it's own</t>
    </r>
  </si>
  <si>
    <t>production.  The wine must be returned to the winery, a licensed WA bonded wine warehouse, or WA distributor before</t>
  </si>
  <si>
    <t>distributing.  The winery is required to submit form LIQ-021 along with form LIQ-774 by the 20th of the month following the</t>
  </si>
  <si>
    <t>return of wine to WA for monthly filers or January 20th of the year following the return of wine to WA for annual filers.  The</t>
  </si>
  <si>
    <t>winery must keep on file for audit purposes, clear source records (shipping documents, etc.) and copy of form LIQ-021.  It</t>
  </si>
  <si>
    <t>should be attached to the coinciding winery's LIQ-774 copy.</t>
  </si>
  <si>
    <r>
      <t xml:space="preserve">  ONE LINE  PER DISTRIBUTOR FOR REPORTING PERIOD   </t>
    </r>
    <r>
      <rPr>
        <b/>
        <i/>
        <sz val="12"/>
        <color rgb="FF0000FF"/>
        <rFont val="Arial"/>
        <family val="2"/>
      </rPr>
      <t>(INCLUDE SAMPLES PROVIDED)</t>
    </r>
  </si>
  <si>
    <r>
      <t xml:space="preserve">If you have sales to Wash Distributors, attach a copy of this report to your </t>
    </r>
    <r>
      <rPr>
        <b/>
        <i/>
        <sz val="11"/>
        <color rgb="FF0000FF"/>
        <rFont val="Arial"/>
        <family val="2"/>
      </rPr>
      <t>Summary Tax Report LIQ-774.</t>
    </r>
    <r>
      <rPr>
        <b/>
        <sz val="11"/>
        <color rgb="FF0000FF"/>
        <rFont val="Arial"/>
        <family val="2"/>
      </rPr>
      <t xml:space="preserve">   Use as many forms as necessary.</t>
    </r>
  </si>
  <si>
    <t>Total Gallons from all other pages (If multiple pages used)</t>
  </si>
  <si>
    <t>TOTAL GALLONS THIS PAGE PLUS TOTAL OF ALL OTHER PAGES</t>
  </si>
  <si>
    <r>
      <t xml:space="preserve">Enter month of reported activity.  </t>
    </r>
    <r>
      <rPr>
        <b/>
        <sz val="10"/>
        <color indexed="10"/>
        <rFont val="Arial"/>
        <family val="2"/>
      </rPr>
      <t>(Annual filers, enter "ANNUAL").</t>
    </r>
  </si>
  <si>
    <r>
      <t xml:space="preserve">• </t>
    </r>
    <r>
      <rPr>
        <b/>
        <u/>
        <sz val="10"/>
        <rFont val="Arial"/>
        <family val="2"/>
      </rPr>
      <t>Use only one line per distributor</t>
    </r>
    <r>
      <rPr>
        <b/>
        <sz val="10"/>
        <rFont val="Arial"/>
        <family val="2"/>
      </rPr>
      <t>,</t>
    </r>
  </si>
  <si>
    <r>
      <t xml:space="preserve">• </t>
    </r>
    <r>
      <rPr>
        <b/>
        <u/>
        <sz val="10"/>
        <rFont val="Arial"/>
        <family val="2"/>
      </rPr>
      <t>Report the TOTAL quantity sold to each distributor for the reporting period</t>
    </r>
  </si>
  <si>
    <r>
      <t xml:space="preserve">• </t>
    </r>
    <r>
      <rPr>
        <b/>
        <i/>
        <sz val="9.5"/>
        <rFont val="Arial"/>
        <family val="2"/>
      </rPr>
      <t>DO NOT</t>
    </r>
    <r>
      <rPr>
        <b/>
        <sz val="9.5"/>
        <rFont val="Arial"/>
        <family val="2"/>
      </rPr>
      <t xml:space="preserve"> include sales to Out-of-state Distributors.  They should be included in the totals of</t>
    </r>
  </si>
  <si>
    <t>For monthly filers, all reports must be postmarked on or before the 20th of the month following activity.  For annual</t>
  </si>
  <si>
    <t>filers, all reports must be postmarked on or before January 20th of the year following activity.  When the 20th falls</t>
  </si>
  <si>
    <t>the next postal business day.</t>
  </si>
  <si>
    <t>on a Saturday, Sunday, or a legal holiday, the filing must be postmarked by the U.S. Postal Service no later than</t>
  </si>
  <si>
    <t>number will activate the cells with programmed computations.</t>
  </si>
  <si>
    <t>The Tax Report (in Excel) has formulas in a variety of the cells (they are shaded) - ENTERING your license</t>
  </si>
  <si>
    <t>Licensee lists and LCB forms are available at LCB website:</t>
  </si>
  <si>
    <r>
      <t xml:space="preserve">period.  </t>
    </r>
    <r>
      <rPr>
        <b/>
        <sz val="10"/>
        <color rgb="FF0000FF"/>
        <rFont val="Arial"/>
        <family val="2"/>
      </rPr>
      <t>(Formula cells)</t>
    </r>
  </si>
  <si>
    <r>
      <t xml:space="preserve">Calculate the total gallons sold to each distributor </t>
    </r>
    <r>
      <rPr>
        <sz val="10"/>
        <color rgb="FFFF0000"/>
        <rFont val="Arial"/>
        <family val="2"/>
      </rPr>
      <t>(including Samples)</t>
    </r>
    <r>
      <rPr>
        <sz val="10"/>
        <rFont val="Arial"/>
        <family val="2"/>
      </rPr>
      <t xml:space="preserve"> during the reporting</t>
    </r>
  </si>
  <si>
    <t>used by some Washington distributors.)</t>
  </si>
  <si>
    <r>
      <rPr>
        <sz val="10"/>
        <rFont val="Arial"/>
        <family val="2"/>
      </rPr>
      <t>per distributor.)</t>
    </r>
    <r>
      <rPr>
        <sz val="10"/>
        <color rgb="FF0000FF"/>
        <rFont val="Arial"/>
        <family val="2"/>
      </rPr>
      <t xml:space="preserve">  Include any Samples provided.</t>
    </r>
  </si>
  <si>
    <r>
      <t xml:space="preserve">of each column on line 11 of form LIQ-774.  </t>
    </r>
    <r>
      <rPr>
        <b/>
        <sz val="10"/>
        <color rgb="FF0000FF"/>
        <rFont val="Arial"/>
        <family val="2"/>
      </rPr>
      <t>(Formula cells)</t>
    </r>
  </si>
  <si>
    <t>Calculate the total gallons for Cider, Non-Fortified wine, and Fortified wine.  Enter the total amount</t>
  </si>
  <si>
    <r>
      <t>which was not included or subtract from original amounts by a negative number per distributor</t>
    </r>
    <r>
      <rPr>
        <sz val="10"/>
        <rFont val="Arial"/>
        <family val="2"/>
      </rPr>
      <t>.</t>
    </r>
  </si>
  <si>
    <r>
      <t>Revision report (check box):</t>
    </r>
    <r>
      <rPr>
        <u/>
        <sz val="10"/>
        <rFont val="Arial"/>
        <family val="2"/>
      </rPr>
      <t xml:space="preserve">  Changes that need to be made to your original report, by either adding only that</t>
    </r>
  </si>
  <si>
    <t>Enter the total gallons of Non-Fortified wine sold during the reporting period.  (Use only one line</t>
  </si>
  <si>
    <t>Enter the total gallons of Cider sold during the reporting period.  (Use only one line per distributor.)</t>
  </si>
  <si>
    <t>Enter the total gallons of Fortified wine sold during the reporting period.  (Use only one line</t>
  </si>
  <si>
    <r>
      <t>Enter your Location (</t>
    </r>
    <r>
      <rPr>
        <b/>
        <i/>
        <sz val="10"/>
        <rFont val="Arial"/>
        <family val="2"/>
      </rPr>
      <t xml:space="preserve">not mailing) </t>
    </r>
    <r>
      <rPr>
        <sz val="10"/>
        <rFont val="Arial"/>
        <family val="2"/>
      </rPr>
      <t>address per license.</t>
    </r>
  </si>
  <si>
    <r>
      <t xml:space="preserve">Report in gallons the amount of Cider returned to Washington State.  </t>
    </r>
    <r>
      <rPr>
        <b/>
        <sz val="10"/>
        <rFont val="Arial"/>
        <family val="2"/>
      </rPr>
      <t>(Two decimal places)</t>
    </r>
  </si>
  <si>
    <r>
      <t xml:space="preserve">Report in gallons the amount of Non-Fortified wine returned to Washington State.  </t>
    </r>
    <r>
      <rPr>
        <b/>
        <sz val="10"/>
        <rFont val="Arial"/>
        <family val="2"/>
      </rPr>
      <t>(Two decimal places)</t>
    </r>
  </si>
  <si>
    <r>
      <t xml:space="preserve">Report in gallons the amount of Fortified wine returned to Washington State.  </t>
    </r>
    <r>
      <rPr>
        <b/>
        <sz val="10"/>
        <rFont val="Arial"/>
        <family val="2"/>
      </rPr>
      <t>(Two decimal places)</t>
    </r>
  </si>
  <si>
    <r>
      <t xml:space="preserve">(Two decimal places)   </t>
    </r>
    <r>
      <rPr>
        <b/>
        <sz val="10"/>
        <color rgb="FF0000FF"/>
        <rFont val="Arial"/>
        <family val="2"/>
      </rPr>
      <t>(Formula cells)</t>
    </r>
  </si>
  <si>
    <r>
      <t xml:space="preserve">This report must be filed </t>
    </r>
    <r>
      <rPr>
        <b/>
        <i/>
        <sz val="10"/>
        <color indexed="12"/>
        <rFont val="Arial"/>
        <family val="2"/>
      </rPr>
      <t>only when</t>
    </r>
    <r>
      <rPr>
        <sz val="10"/>
        <rFont val="Arial"/>
        <family val="2"/>
      </rPr>
      <t xml:space="preserve"> a Washington Domestic Winery is returning wine of its own production back into</t>
    </r>
  </si>
  <si>
    <t xml:space="preserve">   that the form LIQ-774 was E-filed).</t>
  </si>
  <si>
    <t>Monthly reports must be postmarked on or before the 20th day of the month following the month the wine was returned to</t>
  </si>
  <si>
    <t>Washington wine distributor.</t>
  </si>
  <si>
    <t>Enter the total number of cases returned to the winery, a bonded wine warehouse, and/or a licensed</t>
  </si>
  <si>
    <t>(NOTE:  These totals are to be subtracted from the winery's export activities reported on Line 12</t>
  </si>
  <si>
    <t>of the LIQ 774 Form.)</t>
  </si>
  <si>
    <t>All Entries round to 2 decimal places.  (Reported in Gallons)</t>
  </si>
  <si>
    <t>Postal Service no later than the next postal business day.</t>
  </si>
  <si>
    <t>to Washington.  When the 20th falls on a Saturday, Sunday, or legal holiday the filing must be postmarked by the U.S.</t>
  </si>
  <si>
    <t>Washington.  Annual reports must be postmarked by January 20th of the year following the year the wine was returned</t>
  </si>
  <si>
    <t>to be sold in the state.  The winery must keep on file for audit purpose clear source records (shipping documents, etc.)</t>
  </si>
  <si>
    <t>and a copy of this form LIQ-021.  It should be attached to the coinciding winery's copy of form LIQ-774.  The records</t>
  </si>
  <si>
    <t xml:space="preserve">State, previously reported as an export.  </t>
  </si>
  <si>
    <t>should indicate product description, bottle size, case size, and quantity of the wine that was returned to Washington</t>
  </si>
  <si>
    <r>
      <rPr>
        <sz val="10"/>
        <rFont val="Arial"/>
        <family val="2"/>
      </rPr>
      <t xml:space="preserve">Washington State.  The wine </t>
    </r>
    <r>
      <rPr>
        <b/>
        <u/>
        <sz val="10"/>
        <color indexed="10"/>
        <rFont val="Arial"/>
        <family val="2"/>
      </rPr>
      <t>must be</t>
    </r>
    <r>
      <rPr>
        <sz val="10"/>
        <rFont val="Arial"/>
        <family val="2"/>
      </rPr>
      <t xml:space="preserve"> returned to the winery, a bonded wine warehouse, or a Washington wine distributor</t>
    </r>
  </si>
  <si>
    <t>RETURNED EXPORTED WINE ACTIVITIES</t>
  </si>
  <si>
    <t>Add each column (6) thru (8) to show the total gallons of Cider, Non-Fortified wine, and Fortified wine.</t>
  </si>
  <si>
    <t>(DO NOT include Direct Shipments to Out-of-state Consumers, these sales are reported as retail</t>
  </si>
  <si>
    <t>continued</t>
  </si>
  <si>
    <r>
      <t xml:space="preserve">WINERY'S SUMMARY REMOVAL ACTIVITIES Continued:  </t>
    </r>
    <r>
      <rPr>
        <b/>
        <sz val="10"/>
        <color indexed="12"/>
        <rFont val="Arial"/>
        <family val="2"/>
      </rPr>
      <t>(In GALLONS)</t>
    </r>
  </si>
  <si>
    <r>
      <rPr>
        <b/>
        <sz val="11"/>
        <color rgb="FFFF0000"/>
        <rFont val="Arial"/>
        <family val="2"/>
      </rPr>
      <t xml:space="preserve"> SUBTRACT</t>
    </r>
    <r>
      <rPr>
        <b/>
        <sz val="10"/>
        <rFont val="Arial"/>
        <family val="2"/>
      </rPr>
      <t xml:space="preserve"> ALL Columns of Lines 16 thru 23, 29, 30, and 24 thru 28 (if losses).  </t>
    </r>
    <r>
      <rPr>
        <b/>
        <sz val="10"/>
        <color indexed="12"/>
        <rFont val="Arial"/>
        <family val="2"/>
      </rPr>
      <t>DO NOT</t>
    </r>
    <r>
      <rPr>
        <b/>
        <sz val="10"/>
        <rFont val="Arial"/>
        <family val="2"/>
      </rPr>
      <t xml:space="preserve"> include Lines 13 thru 15, or 31.</t>
    </r>
  </si>
  <si>
    <r>
      <rPr>
        <b/>
        <sz val="11"/>
        <color rgb="FFFF0000"/>
        <rFont val="Arial"/>
        <family val="2"/>
      </rPr>
      <t xml:space="preserve"> ADD</t>
    </r>
    <r>
      <rPr>
        <b/>
        <sz val="10"/>
        <rFont val="Arial"/>
        <family val="2"/>
      </rPr>
      <t xml:space="preserve">  ALL Columns of Lines 2 thru 6, 9, and 10 &amp; 11 (if gains are listed).  </t>
    </r>
    <r>
      <rPr>
        <b/>
        <sz val="10"/>
        <color indexed="12"/>
        <rFont val="Arial"/>
        <family val="2"/>
      </rPr>
      <t>DO NOT</t>
    </r>
    <r>
      <rPr>
        <b/>
        <sz val="10"/>
        <rFont val="Arial"/>
        <family val="2"/>
      </rPr>
      <t xml:space="preserve"> include Lines 7 or 8.</t>
    </r>
  </si>
  <si>
    <r>
      <rPr>
        <b/>
        <sz val="11"/>
        <color indexed="10"/>
        <rFont val="Arial"/>
        <family val="2"/>
      </rPr>
      <t xml:space="preserve"> INCLUDE</t>
    </r>
    <r>
      <rPr>
        <b/>
        <sz val="11"/>
        <color indexed="12"/>
        <rFont val="Arial"/>
        <family val="2"/>
      </rPr>
      <t xml:space="preserve"> Columns (a) THRU (f) in Section A of TTB's 5120.17 form.</t>
    </r>
  </si>
  <si>
    <t>Bottled Wine (previously reported as an Export) returned to Washington - to the winery, a bonded wine warehouse, and/or a WA distributor.</t>
  </si>
  <si>
    <r>
      <t xml:space="preserve">TOTAL RETURNED GALLONS  </t>
    </r>
    <r>
      <rPr>
        <b/>
        <sz val="11"/>
        <color indexed="12"/>
        <rFont val="Arial"/>
        <family val="2"/>
      </rPr>
      <t>(Subtract these totals from the Exports on Line 12 of the LIQ 774 Form)</t>
    </r>
  </si>
  <si>
    <t>Contact Person</t>
  </si>
  <si>
    <t>PRODUCTION</t>
  </si>
  <si>
    <t>NET</t>
  </si>
  <si>
    <t xml:space="preserve">DISTRIBUTORS BY DOMESTIC WINERY  </t>
  </si>
  <si>
    <t xml:space="preserve">  REPORT OF SALES TO WASH WINE  </t>
  </si>
  <si>
    <t xml:space="preserve">REPORT OF EXPORTED WINE RETURNED  </t>
  </si>
  <si>
    <t xml:space="preserve">TO WASHINGTON BY THE DOMESTIC WINERY  </t>
  </si>
  <si>
    <t xml:space="preserve">Printed Name  </t>
  </si>
  <si>
    <t xml:space="preserve">Date  </t>
  </si>
  <si>
    <t xml:space="preserve">Telephone No  </t>
  </si>
  <si>
    <r>
      <t xml:space="preserve">Instructions for Completing </t>
    </r>
    <r>
      <rPr>
        <b/>
        <sz val="12"/>
        <rFont val="Arial"/>
        <family val="2"/>
      </rPr>
      <t>Domestic Winery Summary Tax Report - Form (LIQ-774).</t>
    </r>
  </si>
  <si>
    <t>Postmark Date</t>
  </si>
  <si>
    <t>Amount Received</t>
  </si>
  <si>
    <t>Postmark / Received Date</t>
  </si>
  <si>
    <r>
      <t xml:space="preserve">Instructions for Completing </t>
    </r>
    <r>
      <rPr>
        <b/>
        <sz val="11"/>
        <rFont val="Arial"/>
        <family val="2"/>
      </rPr>
      <t>Report of Exported Wine Returned to Washington State by the Domestic</t>
    </r>
  </si>
  <si>
    <t>Winery - Form (LIQ-021).</t>
  </si>
  <si>
    <t>Form (LIQ-777).</t>
  </si>
  <si>
    <r>
      <t xml:space="preserve">Instructions for Completing </t>
    </r>
    <r>
      <rPr>
        <b/>
        <sz val="11"/>
        <rFont val="Arial"/>
        <family val="2"/>
      </rPr>
      <t>Report of Sales to Washington Distributors by Domestic Winery -</t>
    </r>
  </si>
  <si>
    <t>NA</t>
  </si>
  <si>
    <r>
      <t xml:space="preserve">NON TAXABLE SALES </t>
    </r>
    <r>
      <rPr>
        <b/>
        <sz val="10"/>
        <color indexed="12"/>
        <rFont val="Arial"/>
        <family val="2"/>
      </rPr>
      <t xml:space="preserve">(Bottled Wine Transferred in Bond)  </t>
    </r>
    <r>
      <rPr>
        <b/>
        <sz val="10"/>
        <color rgb="FFFF0000"/>
        <rFont val="Arial"/>
        <family val="2"/>
      </rPr>
      <t>(EXCLUDING CIDER)</t>
    </r>
  </si>
  <si>
    <t>In each column, Enter the total gallons of BOTTLED Non-Fortified wine and Fortified wine sold and</t>
  </si>
  <si>
    <r>
      <t xml:space="preserve">TOTAL SALES, SAMPLES, DONATIONS   </t>
    </r>
    <r>
      <rPr>
        <b/>
        <sz val="11"/>
        <color indexed="12"/>
        <rFont val="Arial"/>
        <family val="2"/>
      </rPr>
      <t>(Must equal Total Gallons in Box 9 above)</t>
    </r>
    <r>
      <rPr>
        <b/>
        <sz val="11"/>
        <rFont val="Arial"/>
        <family val="2"/>
      </rPr>
      <t xml:space="preserve">   (Add Lines 11, 12, and 15 of Total Col.)</t>
    </r>
  </si>
  <si>
    <r>
      <t xml:space="preserve">TOTAL GALLONS </t>
    </r>
    <r>
      <rPr>
        <b/>
        <sz val="12"/>
        <rFont val="Arial"/>
        <family val="2"/>
      </rPr>
      <t xml:space="preserve">(Must equal Total Sales in Box 16 below)  </t>
    </r>
    <r>
      <rPr>
        <b/>
        <sz val="12"/>
        <color indexed="12"/>
        <rFont val="Arial"/>
        <family val="2"/>
      </rPr>
      <t>(Add/Subtract Lines 2 thru 8)</t>
    </r>
  </si>
  <si>
    <t>TAXES DUE  (Sum of Lines 17, 18 &amp; 19)</t>
  </si>
  <si>
    <t>PENALTIES for late reporting                                                                        2% per month of amount in Line 20</t>
  </si>
  <si>
    <r>
      <t xml:space="preserve">TOTAL TAXABLE SALES: </t>
    </r>
    <r>
      <rPr>
        <b/>
        <sz val="10"/>
        <rFont val="Arial"/>
        <family val="2"/>
      </rPr>
      <t>Total of Lines (13) and (14)  NOTE: Amounts on this line will be used for calculations on Lines (17), (18), and (19)</t>
    </r>
  </si>
  <si>
    <t>TOTAL GALLONS (Must equal Total Sales in Box 16) (Add Lines 2, 5, 6, 7, &amp; 8 and subtract Lines 3 &amp; 4)</t>
  </si>
  <si>
    <t>Washington Wines Commission Producers Assessment:  Total of line 10 plus 16  of the Total Gallons Column</t>
  </si>
  <si>
    <r>
      <t xml:space="preserve">Total of boxes 17, 18, and 19.  </t>
    </r>
    <r>
      <rPr>
        <b/>
        <sz val="10"/>
        <color rgb="FF0000FF"/>
        <rFont val="Arial"/>
        <family val="2"/>
      </rPr>
      <t>(Formula cell)</t>
    </r>
  </si>
  <si>
    <t>FORTIFIED WINE Column Line 15  X  $1.717076</t>
  </si>
  <si>
    <t>If there is no postmark date, the date received at the Liquor and Cannabis Board or by an authorized designee will</t>
  </si>
  <si>
    <t>be used to determine if a penalty will be assessed and what percentage rate will be charged.</t>
  </si>
  <si>
    <t>If no tax liability is due on LIQ 774, the report may be e-mailed to:  beerwinetaxes@lcb.wa.gov.</t>
  </si>
  <si>
    <t>For Access Code and instructions contact the WSLCB Beer/Wine staff at:  beerwinetaxes@lcb.wa.gov or (360) 664-1721.</t>
  </si>
  <si>
    <t>Enter your Six-digit Liquor and Cannabis Board Licensee Number.</t>
  </si>
  <si>
    <r>
      <t xml:space="preserve">transferred in bond to OUT-OF-STATE Wineries.  </t>
    </r>
    <r>
      <rPr>
        <b/>
        <sz val="10"/>
        <rFont val="Arial"/>
        <family val="2"/>
      </rPr>
      <t>(DO</t>
    </r>
    <r>
      <rPr>
        <b/>
        <sz val="10"/>
        <color indexed="10"/>
        <rFont val="Arial"/>
        <family val="2"/>
      </rPr>
      <t xml:space="preserve"> NOT</t>
    </r>
    <r>
      <rPr>
        <b/>
        <sz val="10"/>
        <color indexed="12"/>
        <rFont val="Arial"/>
        <family val="2"/>
      </rPr>
      <t xml:space="preserve"> </t>
    </r>
    <r>
      <rPr>
        <b/>
        <sz val="10"/>
        <rFont val="Arial"/>
        <family val="2"/>
      </rPr>
      <t xml:space="preserve">include </t>
    </r>
    <r>
      <rPr>
        <b/>
        <sz val="10"/>
        <color rgb="FF0000FF"/>
        <rFont val="Arial"/>
        <family val="2"/>
      </rPr>
      <t>CIDER</t>
    </r>
    <r>
      <rPr>
        <b/>
        <sz val="10"/>
        <rFont val="Arial"/>
        <family val="2"/>
      </rPr>
      <t xml:space="preserve"> or Bulk Wine Transfers)</t>
    </r>
    <r>
      <rPr>
        <sz val="10"/>
        <rFont val="Arial"/>
        <family val="2"/>
      </rPr>
      <t>.</t>
    </r>
  </si>
  <si>
    <t>Questions may be e-mailed to:  beerwinetaxes@lcb.wa.gov</t>
  </si>
  <si>
    <t>Enter your Six-Digit Liquor and Cannabis Board Licensee Number.</t>
  </si>
  <si>
    <t>(26)</t>
  </si>
  <si>
    <t>TOTAL MEAD GALLONS TO EXCLUDE FROM LINE 23</t>
  </si>
  <si>
    <r>
      <t xml:space="preserve">WA Wine Commission Producers Assessment -                 (Total Gallons Column Line 10 plus Line 16 minus Lines 11, 12, &amp; 15 of the Cider Col &amp; Line 22)  X  $0.08                           </t>
    </r>
    <r>
      <rPr>
        <b/>
        <sz val="10"/>
        <color rgb="FF0000FF"/>
        <rFont val="Arial"/>
        <family val="2"/>
      </rPr>
      <t>(NOTE:  CIDER &amp; MEAD IS NOT INCLUDED)</t>
    </r>
  </si>
  <si>
    <t>Report the total MEAD gallons sold that need to be deducted from line 23 (Assessments).</t>
  </si>
  <si>
    <r>
      <t xml:space="preserve">minus Lines 11, 12, &amp; 15 of the Cider Column &amp; line 22 multiplied by $0.08 per gallon. </t>
    </r>
    <r>
      <rPr>
        <b/>
        <sz val="10"/>
        <color rgb="FF0000FF"/>
        <rFont val="Arial"/>
        <family val="2"/>
      </rPr>
      <t xml:space="preserve"> (Formula cell)</t>
    </r>
  </si>
  <si>
    <r>
      <rPr>
        <b/>
        <sz val="10"/>
        <color rgb="FFFF0000"/>
        <rFont val="Arial"/>
        <family val="2"/>
      </rPr>
      <t xml:space="preserve">(NOTE:  </t>
    </r>
    <r>
      <rPr>
        <b/>
        <sz val="10"/>
        <color rgb="FF0000FF"/>
        <rFont val="Arial"/>
        <family val="2"/>
      </rPr>
      <t>CIDER &amp; MEAD</t>
    </r>
    <r>
      <rPr>
        <b/>
        <sz val="10"/>
        <color rgb="FFFF0000"/>
        <rFont val="Arial"/>
        <family val="2"/>
      </rPr>
      <t xml:space="preserve"> is being excluded from the assessment charge.)</t>
    </r>
  </si>
  <si>
    <r>
      <t xml:space="preserve">Total Due for current reporting period.  Sum of boxes 20, 21, and 23.  </t>
    </r>
    <r>
      <rPr>
        <b/>
        <sz val="10"/>
        <color rgb="FF0000FF"/>
        <rFont val="Arial"/>
        <family val="2"/>
      </rPr>
      <t>(Formula cell)</t>
    </r>
  </si>
  <si>
    <r>
      <t xml:space="preserve">Total Due after the adjustment (if negative, then credit due).  Total of box 24 and 25.  </t>
    </r>
    <r>
      <rPr>
        <b/>
        <sz val="10"/>
        <color rgb="FF0000FF"/>
        <rFont val="Arial"/>
        <family val="2"/>
      </rPr>
      <t>(Formula cell)</t>
    </r>
  </si>
  <si>
    <r>
      <t xml:space="preserve">sales on Line 13.)   </t>
    </r>
    <r>
      <rPr>
        <b/>
        <sz val="10"/>
        <color rgb="FF0000FF"/>
        <rFont val="Arial"/>
        <family val="2"/>
      </rPr>
      <t>(NOTE:  The Total Galons column is a formula cell.)</t>
    </r>
  </si>
  <si>
    <t>Licensee lists are available at LCB website: https://lcb.wa.gov/taxreporting/licensee-list</t>
  </si>
  <si>
    <t>Enter the Distributor’s Liquor and Cannabis Board Six-digit licensee number.  (Beware of multiple locations</t>
  </si>
  <si>
    <r>
      <t>Licensee lists and LCB forms are available at the LCB website</t>
    </r>
    <r>
      <rPr>
        <sz val="10"/>
        <rFont val="Arial"/>
        <family val="2"/>
      </rPr>
      <t xml:space="preserve">:  </t>
    </r>
    <r>
      <rPr>
        <b/>
        <u/>
        <sz val="10"/>
        <color indexed="12"/>
        <rFont val="Arial"/>
        <family val="2"/>
      </rPr>
      <t>https://lcb.wa.gov/taxreporting/main</t>
    </r>
  </si>
  <si>
    <r>
      <t xml:space="preserve">        </t>
    </r>
    <r>
      <rPr>
        <u/>
        <sz val="12"/>
        <color indexed="12"/>
        <rFont val="Arial"/>
        <family val="2"/>
      </rPr>
      <t>https://lcb.wa.gov/taxreporting/main</t>
    </r>
  </si>
  <si>
    <t xml:space="preserve">  If Revised Report</t>
  </si>
  <si>
    <t xml:space="preserve">  (check box)</t>
  </si>
  <si>
    <t xml:space="preserve">Annual Filers:  Enter </t>
  </si>
  <si>
    <t>"ANNUAL" in Month field</t>
  </si>
  <si>
    <t xml:space="preserve">Annual Filers: Enter </t>
  </si>
  <si>
    <t xml:space="preserve">   If Revised Report</t>
  </si>
  <si>
    <t xml:space="preserve">   (check box)</t>
  </si>
  <si>
    <t xml:space="preserve">(Revised 05/23)  </t>
  </si>
  <si>
    <t>LIQ-774 (Revised 05/23)</t>
  </si>
  <si>
    <t>LIQ-777 (Revised 05/23)</t>
  </si>
  <si>
    <t xml:space="preserve">(Revised 05/23)   </t>
  </si>
  <si>
    <t>LIQ-021 (Revised 05/23)</t>
  </si>
  <si>
    <t xml:space="preserve"> Must enter number to activate formulas</t>
  </si>
  <si>
    <t>Mail the original to:  WSLCB, PO Box 3724, Seattle, WA 98124-3724</t>
  </si>
  <si>
    <t>LIQ-774 Instructions (Revised 05/23)</t>
  </si>
  <si>
    <t>Mail the original with form LIQ-774 to:  WSLCB, Financial Division, PO Box 3724, Seattle, WA 98124-3724.</t>
  </si>
  <si>
    <t>LIQ-777 Instructions (Revised 05/23)</t>
  </si>
  <si>
    <t>LIQ-021 Instructions (Revised 05/23)</t>
  </si>
  <si>
    <t>Or E-mail:  beerwinetaxes@lcb.wa.gov.</t>
  </si>
  <si>
    <t>~ Send in the mail with form LIQ-774 to:  PO Box 3724, Seattle, WA 98124-3724</t>
  </si>
  <si>
    <t>~ Email the form with form LIQ-774 to:  beerwinetaxes@lcb.wa.gov</t>
  </si>
  <si>
    <t>~ If winery is utilizing the On-Line Payment System, email separately to:  beerwinetaxes@lcb.wa.gov (note on subject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</si>
</sst>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"/>
    <numFmt numFmtId="165" formatCode="mmmm\ d\,\ yyyy"/>
    <numFmt numFmtId="166" formatCode="[&lt;=9999999]###\-####;\(###\)\ ###\-####"/>
    <numFmt numFmtId="167" formatCode="[$-409]mmm\-yy;@"/>
    <numFmt numFmtId="168" formatCode="[$-409]mmmm\ d\,\ yyyy;@"/>
    <numFmt numFmtId="169" formatCode="General_)"/>
    <numFmt numFmtId="170" formatCode="mm\-yy;\-0;;@"/>
    <numFmt numFmtId="171" formatCode=".00#####;\-.00####;;@"/>
  </numFmts>
  <fonts count="84" x14ac:knownFonts="1">
    <font>
      <sz val="8"/>
      <name val="Courier New"/>
    </font>
    <font>
      <sz val="8"/>
      <name val="Courier New"/>
      <family val="3"/>
    </font>
    <font>
      <b/>
      <sz val="10"/>
      <name val="Times New Roman"/>
      <family val="1"/>
    </font>
    <font>
      <sz val="10"/>
      <name val="Times New Roman"/>
      <family val="1"/>
    </font>
    <font>
      <b/>
      <sz val="16"/>
      <name val="Arial"/>
      <family val="2"/>
    </font>
    <font>
      <u/>
      <sz val="5.6"/>
      <color indexed="12"/>
      <name val="Courier New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8"/>
      <name val="Courier New"/>
      <family val="3"/>
    </font>
    <font>
      <b/>
      <sz val="11"/>
      <color indexed="10"/>
      <name val="Arial"/>
      <family val="2"/>
    </font>
    <font>
      <u/>
      <sz val="12"/>
      <color indexed="12"/>
      <name val="Times New Roman"/>
      <family val="1"/>
    </font>
    <font>
      <b/>
      <sz val="14"/>
      <color indexed="10"/>
      <name val="Tahoma"/>
      <family val="2"/>
    </font>
    <font>
      <sz val="10"/>
      <name val="Courier"/>
      <family val="3"/>
    </font>
    <font>
      <b/>
      <sz val="10"/>
      <color indexed="10"/>
      <name val="Arial"/>
      <family val="2"/>
    </font>
    <font>
      <b/>
      <sz val="11"/>
      <color indexed="18"/>
      <name val="Britannic Bold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1"/>
      <color rgb="FF0000FF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2"/>
      <color indexed="12"/>
      <name val="Arial"/>
      <family val="2"/>
    </font>
    <font>
      <sz val="14"/>
      <color rgb="FF0000FF"/>
      <name val="Arial"/>
      <family val="2"/>
    </font>
    <font>
      <b/>
      <sz val="14"/>
      <color rgb="FF0000FF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rgb="FF0000FF"/>
      <name val="Arial"/>
      <family val="2"/>
    </font>
    <font>
      <b/>
      <i/>
      <sz val="10"/>
      <color indexed="10"/>
      <name val="Arial"/>
      <family val="2"/>
    </font>
    <font>
      <i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rgb="FF0000FF"/>
      <name val="Arial"/>
      <family val="2"/>
    </font>
    <font>
      <b/>
      <u/>
      <sz val="9"/>
      <name val="Arial"/>
      <family val="2"/>
    </font>
    <font>
      <b/>
      <sz val="9"/>
      <color rgb="FF0000FF"/>
      <name val="Arial"/>
      <family val="2"/>
    </font>
    <font>
      <b/>
      <i/>
      <sz val="11"/>
      <name val="Arial"/>
      <family val="2"/>
    </font>
    <font>
      <b/>
      <i/>
      <sz val="11"/>
      <color rgb="FF0000FF"/>
      <name val="Arial"/>
      <family val="2"/>
    </font>
    <font>
      <b/>
      <i/>
      <sz val="12"/>
      <color rgb="FF0000FF"/>
      <name val="Arial"/>
      <family val="2"/>
    </font>
    <font>
      <b/>
      <i/>
      <sz val="14"/>
      <color indexed="12"/>
      <name val="Arial"/>
      <family val="2"/>
    </font>
    <font>
      <b/>
      <u/>
      <sz val="10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sz val="9.5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2"/>
      <color indexed="12"/>
      <name val="Arial"/>
      <family val="2"/>
    </font>
    <font>
      <u/>
      <sz val="12"/>
      <color indexed="12"/>
      <name val="Arial"/>
      <family val="2"/>
    </font>
    <font>
      <b/>
      <i/>
      <sz val="10"/>
      <color indexed="12"/>
      <name val="Arial"/>
      <family val="2"/>
    </font>
    <font>
      <b/>
      <i/>
      <sz val="14"/>
      <name val="Arial"/>
      <family val="2"/>
    </font>
    <font>
      <b/>
      <i/>
      <sz val="12"/>
      <color indexed="12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F5F5EE"/>
        <bgColor indexed="64"/>
      </patternFill>
    </fill>
    <fill>
      <patternFill patternType="solid">
        <fgColor rgb="FFEBF1F8"/>
        <bgColor indexed="64"/>
      </patternFill>
    </fill>
    <fill>
      <patternFill patternType="solid">
        <fgColor rgb="FFD7E5F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indexed="42"/>
        <bgColor indexed="29"/>
      </patternFill>
    </fill>
    <fill>
      <patternFill patternType="solid">
        <fgColor theme="0" tint="-4.9989318521683403E-2"/>
        <bgColor indexed="64"/>
      </patternFill>
    </fill>
    <fill>
      <patternFill patternType="gray0625">
        <bgColor theme="9" tint="0.79995117038483843"/>
      </patternFill>
    </fill>
  </fills>
  <borders count="8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16" borderId="1" applyNumberFormat="0" applyAlignment="0" applyProtection="0"/>
    <xf numFmtId="0" fontId="10" fillId="17" borderId="2" applyNumberFormat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6" fillId="3" borderId="1" applyNumberFormat="0" applyAlignment="0" applyProtection="0"/>
    <xf numFmtId="0" fontId="17" fillId="0" borderId="6" applyNumberFormat="0" applyFill="0" applyAlignment="0" applyProtection="0"/>
    <xf numFmtId="0" fontId="18" fillId="7" borderId="0" applyNumberFormat="0" applyBorder="0" applyAlignment="0" applyProtection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" borderId="7" applyNumberFormat="0" applyFont="0" applyAlignment="0" applyProtection="0"/>
    <xf numFmtId="0" fontId="19" fillId="16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17" fillId="0" borderId="0" applyNumberFormat="0" applyFill="0" applyBorder="0" applyAlignment="0" applyProtection="0"/>
    <xf numFmtId="169" fontId="27" fillId="0" borderId="0"/>
    <xf numFmtId="0" fontId="1" fillId="0" borderId="0"/>
    <xf numFmtId="44" fontId="1" fillId="0" borderId="0" applyFont="0" applyFill="0" applyBorder="0" applyAlignment="0" applyProtection="0"/>
    <xf numFmtId="49" fontId="28" fillId="0" borderId="0" applyFill="0" applyBorder="0" applyAlignment="0" applyProtection="0"/>
    <xf numFmtId="0" fontId="29" fillId="31" borderId="0" applyNumberFormat="0" applyBorder="0" applyAlignment="0" applyProtection="0">
      <alignment horizontal="center"/>
      <protection hidden="1"/>
    </xf>
    <xf numFmtId="43" fontId="30" fillId="0" borderId="0" applyFont="0" applyFill="0" applyBorder="0" applyAlignment="0" applyProtection="0"/>
    <xf numFmtId="43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1" fontId="32" fillId="0" borderId="0">
      <alignment horizontal="center"/>
    </xf>
    <xf numFmtId="0" fontId="30" fillId="0" borderId="0"/>
    <xf numFmtId="169" fontId="27" fillId="0" borderId="0"/>
    <xf numFmtId="0" fontId="27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169" fontId="27" fillId="0" borderId="0"/>
    <xf numFmtId="169" fontId="27" fillId="0" borderId="0"/>
    <xf numFmtId="0" fontId="1" fillId="0" borderId="0"/>
    <xf numFmtId="0" fontId="31" fillId="0" borderId="0"/>
    <xf numFmtId="0" fontId="1" fillId="0" borderId="0"/>
    <xf numFmtId="9" fontId="31" fillId="0" borderId="0" applyFont="0" applyFill="0" applyBorder="0" applyAlignment="0" applyProtection="0"/>
    <xf numFmtId="170" fontId="3" fillId="0" borderId="0">
      <alignment horizontal="center"/>
    </xf>
    <xf numFmtId="171" fontId="2" fillId="19" borderId="0" applyFill="0" applyBorder="0" applyProtection="0">
      <alignment horizontal="center"/>
      <protection hidden="1"/>
    </xf>
    <xf numFmtId="0" fontId="33" fillId="0" borderId="0">
      <alignment horizontal="center"/>
    </xf>
    <xf numFmtId="1" fontId="32" fillId="0" borderId="0">
      <alignment horizontal="center"/>
    </xf>
  </cellStyleXfs>
  <cellXfs count="732">
    <xf numFmtId="0" fontId="0" fillId="0" borderId="0" xfId="0"/>
    <xf numFmtId="0" fontId="35" fillId="28" borderId="0" xfId="51" applyFont="1" applyFill="1" applyBorder="1" applyAlignment="1" applyProtection="1"/>
    <xf numFmtId="0" fontId="40" fillId="28" borderId="0" xfId="51" applyFont="1" applyFill="1" applyBorder="1" applyAlignment="1" applyProtection="1"/>
    <xf numFmtId="0" fontId="35" fillId="28" borderId="0" xfId="51" applyFont="1" applyFill="1" applyBorder="1" applyAlignment="1" applyProtection="1">
      <alignment vertical="center"/>
    </xf>
    <xf numFmtId="49" fontId="41" fillId="25" borderId="28" xfId="50" applyNumberFormat="1" applyFont="1" applyFill="1" applyBorder="1" applyAlignment="1" applyProtection="1"/>
    <xf numFmtId="49" fontId="44" fillId="25" borderId="24" xfId="50" applyNumberFormat="1" applyFont="1" applyFill="1" applyBorder="1" applyAlignment="1" applyProtection="1"/>
    <xf numFmtId="49" fontId="37" fillId="25" borderId="24" xfId="50" applyNumberFormat="1" applyFont="1" applyFill="1" applyBorder="1" applyAlignment="1" applyProtection="1"/>
    <xf numFmtId="49" fontId="44" fillId="25" borderId="29" xfId="50" applyNumberFormat="1" applyFont="1" applyFill="1" applyBorder="1" applyAlignment="1" applyProtection="1"/>
    <xf numFmtId="49" fontId="39" fillId="25" borderId="0" xfId="50" applyNumberFormat="1" applyFont="1" applyFill="1" applyBorder="1" applyAlignment="1" applyProtection="1"/>
    <xf numFmtId="49" fontId="44" fillId="25" borderId="14" xfId="50" applyNumberFormat="1" applyFont="1" applyFill="1" applyBorder="1" applyAlignment="1" applyProtection="1"/>
    <xf numFmtId="49" fontId="48" fillId="25" borderId="0" xfId="50" applyNumberFormat="1" applyFont="1" applyFill="1" applyBorder="1" applyAlignment="1" applyProtection="1">
      <alignment vertical="center"/>
    </xf>
    <xf numFmtId="49" fontId="48" fillId="25" borderId="0" xfId="50" applyNumberFormat="1" applyFont="1" applyFill="1" applyBorder="1" applyAlignment="1" applyProtection="1"/>
    <xf numFmtId="49" fontId="48" fillId="25" borderId="56" xfId="50" applyNumberFormat="1" applyFont="1" applyFill="1" applyBorder="1" applyAlignment="1" applyProtection="1">
      <alignment vertical="center"/>
    </xf>
    <xf numFmtId="49" fontId="48" fillId="25" borderId="56" xfId="50" applyNumberFormat="1" applyFont="1" applyFill="1" applyBorder="1" applyAlignment="1" applyProtection="1"/>
    <xf numFmtId="49" fontId="41" fillId="24" borderId="33" xfId="50" applyNumberFormat="1" applyFont="1" applyFill="1" applyBorder="1" applyAlignment="1" applyProtection="1"/>
    <xf numFmtId="49" fontId="37" fillId="24" borderId="38" xfId="50" applyNumberFormat="1" applyFont="1" applyFill="1" applyBorder="1" applyAlignment="1" applyProtection="1">
      <alignment vertical="top"/>
    </xf>
    <xf numFmtId="49" fontId="37" fillId="24" borderId="16" xfId="50" applyNumberFormat="1" applyFont="1" applyFill="1" applyBorder="1" applyAlignment="1" applyProtection="1">
      <alignment vertical="center"/>
    </xf>
    <xf numFmtId="49" fontId="41" fillId="24" borderId="17" xfId="50" applyNumberFormat="1" applyFont="1" applyFill="1" applyBorder="1" applyAlignment="1" applyProtection="1"/>
    <xf numFmtId="49" fontId="37" fillId="24" borderId="39" xfId="50" applyNumberFormat="1" applyFont="1" applyFill="1" applyBorder="1" applyAlignment="1" applyProtection="1">
      <alignment vertical="top"/>
    </xf>
    <xf numFmtId="49" fontId="37" fillId="24" borderId="35" xfId="50" applyNumberFormat="1" applyFont="1" applyFill="1" applyBorder="1" applyAlignment="1" applyProtection="1">
      <alignment vertical="center"/>
    </xf>
    <xf numFmtId="49" fontId="41" fillId="22" borderId="28" xfId="50" applyNumberFormat="1" applyFont="1" applyFill="1" applyBorder="1" applyAlignment="1" applyProtection="1">
      <alignment horizontal="left"/>
    </xf>
    <xf numFmtId="49" fontId="53" fillId="22" borderId="24" xfId="50" applyNumberFormat="1" applyFont="1" applyFill="1" applyBorder="1" applyAlignment="1" applyProtection="1"/>
    <xf numFmtId="49" fontId="53" fillId="22" borderId="29" xfId="50" applyNumberFormat="1" applyFont="1" applyFill="1" applyBorder="1" applyAlignment="1" applyProtection="1"/>
    <xf numFmtId="49" fontId="46" fillId="22" borderId="25" xfId="50" applyNumberFormat="1" applyFont="1" applyFill="1" applyBorder="1" applyAlignment="1" applyProtection="1">
      <alignment horizontal="center"/>
    </xf>
    <xf numFmtId="49" fontId="46" fillId="26" borderId="19" xfId="50" applyNumberFormat="1" applyFont="1" applyFill="1" applyBorder="1" applyAlignment="1" applyProtection="1">
      <alignment horizontal="center"/>
    </xf>
    <xf numFmtId="49" fontId="46" fillId="26" borderId="27" xfId="50" applyNumberFormat="1" applyFont="1" applyFill="1" applyBorder="1" applyAlignment="1" applyProtection="1">
      <alignment horizontal="center"/>
    </xf>
    <xf numFmtId="49" fontId="54" fillId="23" borderId="32" xfId="50" applyNumberFormat="1" applyFont="1" applyFill="1" applyBorder="1" applyAlignment="1" applyProtection="1">
      <alignment horizontal="center" vertical="center"/>
    </xf>
    <xf numFmtId="49" fontId="46" fillId="26" borderId="12" xfId="50" applyNumberFormat="1" applyFont="1" applyFill="1" applyBorder="1" applyAlignment="1" applyProtection="1">
      <alignment horizontal="center"/>
    </xf>
    <xf numFmtId="49" fontId="30" fillId="19" borderId="24" xfId="50" applyNumberFormat="1" applyFont="1" applyFill="1" applyBorder="1" applyAlignment="1" applyProtection="1">
      <alignment vertical="center"/>
    </xf>
    <xf numFmtId="169" fontId="36" fillId="21" borderId="30" xfId="50" applyFont="1" applyFill="1" applyBorder="1" applyAlignment="1" applyProtection="1"/>
    <xf numFmtId="169" fontId="55" fillId="19" borderId="30" xfId="50" applyFont="1" applyFill="1" applyBorder="1" applyProtection="1"/>
    <xf numFmtId="169" fontId="36" fillId="19" borderId="0" xfId="50" applyFont="1" applyFill="1" applyBorder="1" applyProtection="1"/>
    <xf numFmtId="49" fontId="22" fillId="21" borderId="42" xfId="50" applyNumberFormat="1" applyFont="1" applyFill="1" applyBorder="1" applyAlignment="1" applyProtection="1"/>
    <xf numFmtId="169" fontId="55" fillId="19" borderId="42" xfId="50" applyFont="1" applyFill="1" applyBorder="1" applyProtection="1"/>
    <xf numFmtId="169" fontId="36" fillId="19" borderId="42" xfId="50" applyFont="1" applyFill="1" applyBorder="1" applyProtection="1"/>
    <xf numFmtId="169" fontId="36" fillId="19" borderId="42" xfId="50" applyFont="1" applyFill="1" applyBorder="1" applyAlignment="1" applyProtection="1"/>
    <xf numFmtId="49" fontId="34" fillId="25" borderId="75" xfId="50" applyNumberFormat="1" applyFont="1" applyFill="1" applyBorder="1" applyAlignment="1" applyProtection="1">
      <alignment vertical="center"/>
    </xf>
    <xf numFmtId="49" fontId="34" fillId="25" borderId="41" xfId="50" applyNumberFormat="1" applyFont="1" applyFill="1" applyBorder="1" applyAlignment="1" applyProtection="1">
      <alignment vertical="center"/>
    </xf>
    <xf numFmtId="49" fontId="30" fillId="19" borderId="0" xfId="67" applyNumberFormat="1" applyFont="1" applyFill="1" applyAlignment="1"/>
    <xf numFmtId="49" fontId="30" fillId="19" borderId="0" xfId="67" applyNumberFormat="1" applyFont="1" applyFill="1"/>
    <xf numFmtId="169" fontId="30" fillId="0" borderId="0" xfId="67" applyFont="1"/>
    <xf numFmtId="0" fontId="30" fillId="21" borderId="0" xfId="75" applyFont="1" applyFill="1"/>
    <xf numFmtId="0" fontId="30" fillId="0" borderId="0" xfId="75" applyFont="1" applyFill="1"/>
    <xf numFmtId="49" fontId="30" fillId="0" borderId="0" xfId="82" applyNumberFormat="1" applyFont="1" applyAlignment="1">
      <alignment vertical="center"/>
    </xf>
    <xf numFmtId="0" fontId="30" fillId="21" borderId="0" xfId="87" applyNumberFormat="1" applyFont="1" applyFill="1" applyAlignment="1"/>
    <xf numFmtId="49" fontId="34" fillId="21" borderId="0" xfId="82" applyNumberFormat="1" applyFont="1" applyFill="1" applyAlignment="1">
      <alignment vertical="center"/>
    </xf>
    <xf numFmtId="0" fontId="34" fillId="21" borderId="0" xfId="75" applyFont="1" applyFill="1"/>
    <xf numFmtId="0" fontId="30" fillId="21" borderId="0" xfId="75" applyFont="1" applyFill="1" applyAlignment="1">
      <alignment vertical="center"/>
    </xf>
    <xf numFmtId="0" fontId="30" fillId="0" borderId="0" xfId="75" applyFont="1" applyFill="1" applyAlignment="1">
      <alignment vertical="center"/>
    </xf>
    <xf numFmtId="49" fontId="30" fillId="21" borderId="0" xfId="67" applyNumberFormat="1" applyFont="1" applyFill="1" applyAlignment="1"/>
    <xf numFmtId="49" fontId="60" fillId="21" borderId="0" xfId="67" applyNumberFormat="1" applyFont="1" applyFill="1" applyAlignment="1"/>
    <xf numFmtId="49" fontId="30" fillId="0" borderId="0" xfId="67" applyNumberFormat="1" applyFont="1" applyAlignment="1">
      <alignment vertical="center"/>
    </xf>
    <xf numFmtId="49" fontId="35" fillId="21" borderId="0" xfId="0" applyNumberFormat="1" applyFont="1" applyFill="1" applyAlignment="1"/>
    <xf numFmtId="0" fontId="35" fillId="21" borderId="0" xfId="0" applyFont="1" applyFill="1" applyAlignment="1">
      <alignment horizontal="left"/>
    </xf>
    <xf numFmtId="49" fontId="35" fillId="21" borderId="0" xfId="0" applyNumberFormat="1" applyFont="1" applyFill="1" applyAlignment="1">
      <alignment horizontal="left"/>
    </xf>
    <xf numFmtId="0" fontId="30" fillId="0" borderId="0" xfId="0" applyFont="1"/>
    <xf numFmtId="49" fontId="30" fillId="19" borderId="0" xfId="0" applyNumberFormat="1" applyFont="1" applyFill="1" applyAlignment="1"/>
    <xf numFmtId="49" fontId="30" fillId="19" borderId="0" xfId="0" applyNumberFormat="1" applyFont="1" applyFill="1"/>
    <xf numFmtId="49" fontId="30" fillId="21" borderId="0" xfId="0" applyNumberFormat="1" applyFont="1" applyFill="1" applyAlignment="1"/>
    <xf numFmtId="49" fontId="30" fillId="0" borderId="0" xfId="0" applyNumberFormat="1" applyFont="1"/>
    <xf numFmtId="49" fontId="34" fillId="21" borderId="0" xfId="0" applyNumberFormat="1" applyFont="1" applyFill="1" applyAlignment="1"/>
    <xf numFmtId="49" fontId="30" fillId="21" borderId="0" xfId="0" applyNumberFormat="1" applyFont="1" applyFill="1"/>
    <xf numFmtId="49" fontId="60" fillId="21" borderId="0" xfId="0" applyNumberFormat="1" applyFont="1" applyFill="1" applyAlignment="1"/>
    <xf numFmtId="49" fontId="34" fillId="19" borderId="0" xfId="0" applyNumberFormat="1" applyFont="1" applyFill="1" applyAlignment="1">
      <alignment vertical="center"/>
    </xf>
    <xf numFmtId="49" fontId="30" fillId="19" borderId="0" xfId="0" applyNumberFormat="1" applyFont="1" applyFill="1" applyAlignment="1">
      <alignment vertical="center"/>
    </xf>
    <xf numFmtId="49" fontId="34" fillId="18" borderId="31" xfId="0" applyNumberFormat="1" applyFont="1" applyFill="1" applyBorder="1" applyAlignment="1">
      <alignment horizontal="center"/>
    </xf>
    <xf numFmtId="49" fontId="34" fillId="18" borderId="15" xfId="0" applyNumberFormat="1" applyFont="1" applyFill="1" applyBorder="1" applyAlignment="1"/>
    <xf numFmtId="49" fontId="30" fillId="18" borderId="77" xfId="0" applyNumberFormat="1" applyFont="1" applyFill="1" applyBorder="1" applyAlignment="1">
      <alignment vertical="center"/>
    </xf>
    <xf numFmtId="49" fontId="30" fillId="18" borderId="78" xfId="0" applyNumberFormat="1" applyFont="1" applyFill="1" applyBorder="1" applyAlignment="1">
      <alignment vertical="center"/>
    </xf>
    <xf numFmtId="49" fontId="30" fillId="18" borderId="47" xfId="0" applyNumberFormat="1" applyFont="1" applyFill="1" applyBorder="1" applyAlignment="1">
      <alignment horizontal="center" vertical="center"/>
    </xf>
    <xf numFmtId="49" fontId="30" fillId="18" borderId="20" xfId="0" applyNumberFormat="1" applyFont="1" applyFill="1" applyBorder="1" applyAlignment="1"/>
    <xf numFmtId="49" fontId="30" fillId="18" borderId="0" xfId="0" applyNumberFormat="1" applyFont="1" applyFill="1" applyBorder="1" applyAlignment="1">
      <alignment vertical="center"/>
    </xf>
    <xf numFmtId="49" fontId="30" fillId="18" borderId="21" xfId="0" applyNumberFormat="1" applyFont="1" applyFill="1" applyBorder="1" applyAlignment="1">
      <alignment vertical="center"/>
    </xf>
    <xf numFmtId="49" fontId="30" fillId="18" borderId="12" xfId="0" applyNumberFormat="1" applyFont="1" applyFill="1" applyBorder="1" applyAlignment="1">
      <alignment horizontal="center" vertical="center"/>
    </xf>
    <xf numFmtId="49" fontId="34" fillId="18" borderId="22" xfId="0" applyNumberFormat="1" applyFont="1" applyFill="1" applyBorder="1" applyAlignment="1"/>
    <xf numFmtId="49" fontId="30" fillId="18" borderId="13" xfId="0" applyNumberFormat="1" applyFont="1" applyFill="1" applyBorder="1" applyAlignment="1">
      <alignment vertical="center"/>
    </xf>
    <xf numFmtId="49" fontId="30" fillId="18" borderId="14" xfId="0" applyNumberFormat="1" applyFont="1" applyFill="1" applyBorder="1" applyAlignment="1">
      <alignment vertical="center"/>
    </xf>
    <xf numFmtId="49" fontId="30" fillId="19" borderId="15" xfId="0" applyNumberFormat="1" applyFont="1" applyFill="1" applyBorder="1" applyAlignment="1"/>
    <xf numFmtId="49" fontId="30" fillId="19" borderId="0" xfId="0" applyNumberFormat="1" applyFont="1" applyFill="1" applyBorder="1" applyAlignment="1">
      <alignment vertical="center"/>
    </xf>
    <xf numFmtId="49" fontId="30" fillId="19" borderId="22" xfId="0" applyNumberFormat="1" applyFont="1" applyFill="1" applyBorder="1" applyAlignment="1"/>
    <xf numFmtId="49" fontId="30" fillId="19" borderId="14" xfId="0" applyNumberFormat="1" applyFont="1" applyFill="1" applyBorder="1" applyAlignment="1">
      <alignment vertical="center"/>
    </xf>
    <xf numFmtId="49" fontId="30" fillId="19" borderId="0" xfId="0" applyNumberFormat="1" applyFont="1" applyFill="1" applyBorder="1" applyAlignment="1"/>
    <xf numFmtId="49" fontId="30" fillId="19" borderId="13" xfId="0" applyNumberFormat="1" applyFont="1" applyFill="1" applyBorder="1" applyAlignment="1">
      <alignment vertical="center"/>
    </xf>
    <xf numFmtId="49" fontId="60" fillId="21" borderId="13" xfId="0" applyNumberFormat="1" applyFont="1" applyFill="1" applyBorder="1" applyAlignment="1"/>
    <xf numFmtId="49" fontId="28" fillId="19" borderId="13" xfId="0" applyNumberFormat="1" applyFont="1" applyFill="1" applyBorder="1" applyAlignment="1">
      <alignment horizontal="left"/>
    </xf>
    <xf numFmtId="49" fontId="33" fillId="19" borderId="13" xfId="0" applyNumberFormat="1" applyFont="1" applyFill="1" applyBorder="1" applyAlignment="1">
      <alignment horizontal="left"/>
    </xf>
    <xf numFmtId="49" fontId="30" fillId="19" borderId="13" xfId="0" applyNumberFormat="1" applyFont="1" applyFill="1" applyBorder="1" applyAlignment="1">
      <alignment horizontal="left"/>
    </xf>
    <xf numFmtId="49" fontId="30" fillId="19" borderId="14" xfId="0" applyNumberFormat="1" applyFont="1" applyFill="1" applyBorder="1" applyAlignment="1">
      <alignment horizontal="left"/>
    </xf>
    <xf numFmtId="49" fontId="34" fillId="19" borderId="0" xfId="0" applyNumberFormat="1" applyFont="1" applyFill="1" applyAlignment="1"/>
    <xf numFmtId="49" fontId="30" fillId="18" borderId="77" xfId="0" applyNumberFormat="1" applyFont="1" applyFill="1" applyBorder="1" applyAlignment="1"/>
    <xf numFmtId="49" fontId="30" fillId="18" borderId="78" xfId="0" applyNumberFormat="1" applyFont="1" applyFill="1" applyBorder="1" applyAlignment="1"/>
    <xf numFmtId="49" fontId="30" fillId="18" borderId="22" xfId="0" applyNumberFormat="1" applyFont="1" applyFill="1" applyBorder="1" applyAlignment="1"/>
    <xf numFmtId="49" fontId="30" fillId="18" borderId="13" xfId="0" applyNumberFormat="1" applyFont="1" applyFill="1" applyBorder="1" applyAlignment="1"/>
    <xf numFmtId="49" fontId="30" fillId="18" borderId="14" xfId="0" applyNumberFormat="1" applyFont="1" applyFill="1" applyBorder="1" applyAlignment="1"/>
    <xf numFmtId="49" fontId="30" fillId="19" borderId="77" xfId="0" applyNumberFormat="1" applyFont="1" applyFill="1" applyBorder="1" applyAlignment="1"/>
    <xf numFmtId="49" fontId="30" fillId="19" borderId="78" xfId="0" applyNumberFormat="1" applyFont="1" applyFill="1" applyBorder="1" applyAlignment="1"/>
    <xf numFmtId="49" fontId="30" fillId="19" borderId="13" xfId="0" applyNumberFormat="1" applyFont="1" applyFill="1" applyBorder="1" applyAlignment="1"/>
    <xf numFmtId="49" fontId="30" fillId="19" borderId="14" xfId="0" applyNumberFormat="1" applyFont="1" applyFill="1" applyBorder="1" applyAlignment="1"/>
    <xf numFmtId="49" fontId="34" fillId="19" borderId="20" xfId="0" applyNumberFormat="1" applyFont="1" applyFill="1" applyBorder="1" applyAlignment="1">
      <alignment horizontal="left"/>
    </xf>
    <xf numFmtId="49" fontId="28" fillId="19" borderId="0" xfId="0" applyNumberFormat="1" applyFont="1" applyFill="1" applyBorder="1" applyAlignment="1">
      <alignment horizontal="left"/>
    </xf>
    <xf numFmtId="49" fontId="33" fillId="19" borderId="0" xfId="0" applyNumberFormat="1" applyFont="1" applyFill="1" applyBorder="1" applyAlignment="1">
      <alignment horizontal="left"/>
    </xf>
    <xf numFmtId="49" fontId="30" fillId="19" borderId="0" xfId="0" applyNumberFormat="1" applyFont="1" applyFill="1" applyBorder="1" applyAlignment="1">
      <alignment horizontal="left"/>
    </xf>
    <xf numFmtId="49" fontId="30" fillId="19" borderId="21" xfId="0" applyNumberFormat="1" applyFont="1" applyFill="1" applyBorder="1" applyAlignment="1">
      <alignment horizontal="left"/>
    </xf>
    <xf numFmtId="49" fontId="61" fillId="19" borderId="22" xfId="0" applyNumberFormat="1" applyFont="1" applyFill="1" applyBorder="1" applyAlignment="1">
      <alignment horizontal="left"/>
    </xf>
    <xf numFmtId="49" fontId="28" fillId="19" borderId="13" xfId="0" applyNumberFormat="1" applyFont="1" applyFill="1" applyBorder="1" applyAlignment="1"/>
    <xf numFmtId="49" fontId="33" fillId="19" borderId="13" xfId="0" applyNumberFormat="1" applyFont="1" applyFill="1" applyBorder="1" applyAlignment="1"/>
    <xf numFmtId="49" fontId="34" fillId="19" borderId="19" xfId="0" applyNumberFormat="1" applyFont="1" applyFill="1" applyBorder="1" applyAlignment="1">
      <alignment horizontal="center" vertical="center"/>
    </xf>
    <xf numFmtId="49" fontId="30" fillId="19" borderId="16" xfId="0" applyNumberFormat="1" applyFont="1" applyFill="1" applyBorder="1" applyAlignment="1"/>
    <xf numFmtId="49" fontId="30" fillId="19" borderId="17" xfId="0" applyNumberFormat="1" applyFont="1" applyFill="1" applyBorder="1" applyAlignment="1"/>
    <xf numFmtId="49" fontId="30" fillId="19" borderId="18" xfId="0" applyNumberFormat="1" applyFont="1" applyFill="1" applyBorder="1" applyAlignment="1"/>
    <xf numFmtId="49" fontId="61" fillId="19" borderId="22" xfId="0" applyNumberFormat="1" applyFont="1" applyFill="1" applyBorder="1" applyAlignment="1"/>
    <xf numFmtId="49" fontId="34" fillId="19" borderId="22" xfId="0" applyNumberFormat="1" applyFont="1" applyFill="1" applyBorder="1" applyAlignment="1"/>
    <xf numFmtId="49" fontId="33" fillId="19" borderId="14" xfId="0" applyNumberFormat="1" applyFont="1" applyFill="1" applyBorder="1" applyAlignment="1"/>
    <xf numFmtId="49" fontId="30" fillId="19" borderId="0" xfId="0" applyNumberFormat="1" applyFont="1" applyFill="1" applyAlignment="1">
      <alignment horizontal="center" vertical="center"/>
    </xf>
    <xf numFmtId="49" fontId="34" fillId="18" borderId="19" xfId="0" applyNumberFormat="1" applyFont="1" applyFill="1" applyBorder="1" applyAlignment="1">
      <alignment horizontal="center"/>
    </xf>
    <xf numFmtId="49" fontId="34" fillId="18" borderId="16" xfId="0" applyNumberFormat="1" applyFont="1" applyFill="1" applyBorder="1" applyAlignment="1"/>
    <xf numFmtId="49" fontId="30" fillId="18" borderId="17" xfId="0" applyNumberFormat="1" applyFont="1" applyFill="1" applyBorder="1" applyAlignment="1">
      <alignment vertical="center"/>
    </xf>
    <xf numFmtId="49" fontId="30" fillId="18" borderId="18" xfId="0" applyNumberFormat="1" applyFont="1" applyFill="1" applyBorder="1" applyAlignment="1">
      <alignment vertical="center"/>
    </xf>
    <xf numFmtId="49" fontId="30" fillId="19" borderId="21" xfId="0" applyNumberFormat="1" applyFont="1" applyFill="1" applyBorder="1" applyAlignment="1">
      <alignment vertical="center"/>
    </xf>
    <xf numFmtId="49" fontId="34" fillId="18" borderId="19" xfId="0" applyNumberFormat="1" applyFont="1" applyFill="1" applyBorder="1" applyAlignment="1">
      <alignment horizontal="center" vertical="center"/>
    </xf>
    <xf numFmtId="49" fontId="34" fillId="18" borderId="16" xfId="0" applyNumberFormat="1" applyFont="1" applyFill="1" applyBorder="1" applyAlignment="1">
      <alignment vertical="center"/>
    </xf>
    <xf numFmtId="49" fontId="30" fillId="19" borderId="20" xfId="0" applyNumberFormat="1" applyFont="1" applyFill="1" applyBorder="1" applyAlignment="1">
      <alignment vertical="center"/>
    </xf>
    <xf numFmtId="49" fontId="30" fillId="19" borderId="20" xfId="0" applyNumberFormat="1" applyFont="1" applyFill="1" applyBorder="1" applyAlignment="1">
      <alignment horizontal="left" vertical="center"/>
    </xf>
    <xf numFmtId="49" fontId="56" fillId="19" borderId="20" xfId="0" applyNumberFormat="1" applyFont="1" applyFill="1" applyBorder="1" applyAlignment="1">
      <alignment vertical="center"/>
    </xf>
    <xf numFmtId="49" fontId="30" fillId="19" borderId="16" xfId="0" applyNumberFormat="1" applyFont="1" applyFill="1" applyBorder="1" applyAlignment="1">
      <alignment vertical="center"/>
    </xf>
    <xf numFmtId="49" fontId="30" fillId="19" borderId="17" xfId="0" applyNumberFormat="1" applyFont="1" applyFill="1" applyBorder="1" applyAlignment="1">
      <alignment vertical="center"/>
    </xf>
    <xf numFmtId="49" fontId="30" fillId="19" borderId="18" xfId="0" applyNumberFormat="1" applyFont="1" applyFill="1" applyBorder="1" applyAlignment="1">
      <alignment vertical="center"/>
    </xf>
    <xf numFmtId="49" fontId="30" fillId="18" borderId="19" xfId="0" applyNumberFormat="1" applyFont="1" applyFill="1" applyBorder="1" applyAlignment="1">
      <alignment horizontal="center" vertical="center"/>
    </xf>
    <xf numFmtId="49" fontId="30" fillId="19" borderId="22" xfId="0" applyNumberFormat="1" applyFont="1" applyFill="1" applyBorder="1" applyAlignment="1">
      <alignment vertical="center"/>
    </xf>
    <xf numFmtId="49" fontId="30" fillId="21" borderId="0" xfId="0" applyNumberFormat="1" applyFont="1" applyFill="1" applyAlignment="1">
      <alignment vertical="center"/>
    </xf>
    <xf numFmtId="49" fontId="63" fillId="21" borderId="0" xfId="0" applyNumberFormat="1" applyFont="1" applyFill="1" applyBorder="1" applyAlignment="1">
      <alignment vertical="center"/>
    </xf>
    <xf numFmtId="49" fontId="33" fillId="21" borderId="0" xfId="0" applyNumberFormat="1" applyFont="1" applyFill="1" applyBorder="1" applyAlignment="1">
      <alignment vertical="center"/>
    </xf>
    <xf numFmtId="49" fontId="30" fillId="21" borderId="0" xfId="0" applyNumberFormat="1" applyFont="1" applyFill="1" applyBorder="1" applyAlignment="1">
      <alignment vertical="center"/>
    </xf>
    <xf numFmtId="49" fontId="33" fillId="19" borderId="0" xfId="0" applyNumberFormat="1" applyFont="1" applyFill="1" applyBorder="1" applyAlignment="1">
      <alignment vertical="center"/>
    </xf>
    <xf numFmtId="49" fontId="65" fillId="19" borderId="0" xfId="0" applyNumberFormat="1" applyFont="1" applyFill="1" applyAlignment="1">
      <alignment vertical="center"/>
    </xf>
    <xf numFmtId="49" fontId="55" fillId="19" borderId="0" xfId="0" applyNumberFormat="1" applyFont="1" applyFill="1" applyAlignment="1">
      <alignment vertical="center"/>
    </xf>
    <xf numFmtId="49" fontId="30" fillId="0" borderId="0" xfId="0" applyNumberFormat="1" applyFont="1" applyAlignment="1">
      <alignment vertical="center"/>
    </xf>
    <xf numFmtId="0" fontId="30" fillId="0" borderId="0" xfId="40" applyFont="1"/>
    <xf numFmtId="49" fontId="44" fillId="0" borderId="44" xfId="40" applyNumberFormat="1" applyFont="1" applyBorder="1" applyAlignment="1" applyProtection="1">
      <alignment horizontal="center"/>
      <protection locked="0"/>
    </xf>
    <xf numFmtId="49" fontId="37" fillId="0" borderId="19" xfId="40" applyNumberFormat="1" applyFont="1" applyFill="1" applyBorder="1" applyAlignment="1" applyProtection="1">
      <alignment horizontal="left"/>
      <protection locked="0"/>
    </xf>
    <xf numFmtId="0" fontId="30" fillId="0" borderId="13" xfId="40" applyNumberFormat="1" applyFont="1" applyBorder="1" applyAlignment="1" applyProtection="1">
      <alignment horizontal="left"/>
      <protection locked="0"/>
    </xf>
    <xf numFmtId="0" fontId="34" fillId="21" borderId="0" xfId="40" applyFont="1" applyFill="1" applyBorder="1"/>
    <xf numFmtId="0" fontId="4" fillId="18" borderId="0" xfId="39" applyFont="1" applyFill="1" applyBorder="1" applyAlignment="1" applyProtection="1">
      <alignment horizontal="left"/>
    </xf>
    <xf numFmtId="167" fontId="37" fillId="0" borderId="44" xfId="39" applyNumberFormat="1" applyFont="1" applyBorder="1" applyAlignment="1" applyProtection="1">
      <alignment horizontal="center" vertical="center" readingOrder="1"/>
      <protection locked="0"/>
    </xf>
    <xf numFmtId="38" fontId="4" fillId="0" borderId="19" xfId="39" applyNumberFormat="1" applyFont="1" applyBorder="1" applyAlignment="1" applyProtection="1">
      <alignment horizontal="center" vertical="center" wrapText="1" readingOrder="1"/>
      <protection locked="0"/>
    </xf>
    <xf numFmtId="167" fontId="41" fillId="0" borderId="19" xfId="39" applyNumberFormat="1" applyFont="1" applyBorder="1" applyAlignment="1" applyProtection="1">
      <alignment vertical="center" wrapText="1"/>
      <protection locked="0"/>
    </xf>
    <xf numFmtId="40" fontId="41" fillId="0" borderId="19" xfId="39" applyNumberFormat="1" applyFont="1" applyBorder="1" applyAlignment="1" applyProtection="1">
      <alignment vertical="center" readingOrder="1"/>
      <protection locked="0"/>
    </xf>
    <xf numFmtId="40" fontId="41" fillId="0" borderId="18" xfId="39" applyNumberFormat="1" applyFont="1" applyBorder="1" applyAlignment="1" applyProtection="1">
      <alignment vertical="center" readingOrder="1"/>
      <protection locked="0"/>
    </xf>
    <xf numFmtId="40" fontId="41" fillId="0" borderId="49" xfId="39" applyNumberFormat="1" applyFont="1" applyBorder="1" applyAlignment="1" applyProtection="1">
      <alignment vertical="center" readingOrder="1"/>
      <protection locked="0"/>
    </xf>
    <xf numFmtId="167" fontId="44" fillId="0" borderId="44" xfId="39" applyNumberFormat="1" applyFont="1" applyBorder="1" applyAlignment="1" applyProtection="1">
      <alignment horizontal="center" vertical="center"/>
      <protection locked="0"/>
    </xf>
    <xf numFmtId="38" fontId="43" fillId="0" borderId="16" xfId="39" applyNumberFormat="1" applyFont="1" applyBorder="1" applyAlignment="1" applyProtection="1">
      <alignment horizontal="center" vertical="center" wrapText="1"/>
      <protection locked="0"/>
    </xf>
    <xf numFmtId="38" fontId="43" fillId="0" borderId="16" xfId="39" applyNumberFormat="1" applyFont="1" applyFill="1" applyBorder="1" applyAlignment="1" applyProtection="1">
      <alignment horizontal="center" vertical="center" wrapText="1"/>
      <protection locked="0"/>
    </xf>
    <xf numFmtId="49" fontId="30" fillId="19" borderId="0" xfId="40" applyNumberFormat="1" applyFont="1" applyFill="1" applyAlignment="1"/>
    <xf numFmtId="49" fontId="30" fillId="19" borderId="0" xfId="40" applyNumberFormat="1" applyFont="1" applyFill="1"/>
    <xf numFmtId="49" fontId="30" fillId="0" borderId="0" xfId="40" applyNumberFormat="1" applyFont="1"/>
    <xf numFmtId="49" fontId="30" fillId="0" borderId="0" xfId="40" applyNumberFormat="1" applyFont="1" applyAlignment="1"/>
    <xf numFmtId="49" fontId="71" fillId="19" borderId="0" xfId="40" applyNumberFormat="1" applyFont="1" applyFill="1" applyAlignment="1"/>
    <xf numFmtId="49" fontId="58" fillId="19" borderId="0" xfId="40" applyNumberFormat="1" applyFont="1" applyFill="1" applyAlignment="1"/>
    <xf numFmtId="49" fontId="55" fillId="19" borderId="0" xfId="40" applyNumberFormat="1" applyFont="1" applyFill="1"/>
    <xf numFmtId="49" fontId="30" fillId="18" borderId="10" xfId="40" applyNumberFormat="1" applyFont="1" applyFill="1" applyBorder="1" applyAlignment="1">
      <alignment vertical="top"/>
    </xf>
    <xf numFmtId="49" fontId="30" fillId="18" borderId="10" xfId="40" applyNumberFormat="1" applyFont="1" applyFill="1" applyBorder="1"/>
    <xf numFmtId="49" fontId="30" fillId="18" borderId="11" xfId="40" applyNumberFormat="1" applyFont="1" applyFill="1" applyBorder="1"/>
    <xf numFmtId="49" fontId="30" fillId="18" borderId="20" xfId="40" applyNumberFormat="1" applyFont="1" applyFill="1" applyBorder="1" applyAlignment="1"/>
    <xf numFmtId="49" fontId="34" fillId="18" borderId="0" xfId="40" applyNumberFormat="1" applyFont="1" applyFill="1" applyBorder="1" applyAlignment="1"/>
    <xf numFmtId="49" fontId="30" fillId="18" borderId="0" xfId="40" applyNumberFormat="1" applyFont="1" applyFill="1" applyBorder="1"/>
    <xf numFmtId="49" fontId="30" fillId="18" borderId="21" xfId="40" applyNumberFormat="1" applyFont="1" applyFill="1" applyBorder="1"/>
    <xf numFmtId="49" fontId="34" fillId="18" borderId="22" xfId="40" applyNumberFormat="1" applyFont="1" applyFill="1" applyBorder="1" applyAlignment="1"/>
    <xf numFmtId="49" fontId="34" fillId="19" borderId="0" xfId="40" applyNumberFormat="1" applyFont="1" applyFill="1" applyAlignment="1"/>
    <xf numFmtId="49" fontId="30" fillId="19" borderId="15" xfId="40" applyNumberFormat="1" applyFont="1" applyFill="1" applyBorder="1" applyAlignment="1"/>
    <xf numFmtId="49" fontId="30" fillId="19" borderId="10" xfId="40" applyNumberFormat="1" applyFont="1" applyFill="1" applyBorder="1" applyAlignment="1"/>
    <xf numFmtId="49" fontId="30" fillId="19" borderId="11" xfId="40" applyNumberFormat="1" applyFont="1" applyFill="1" applyBorder="1" applyAlignment="1"/>
    <xf numFmtId="49" fontId="30" fillId="0" borderId="0" xfId="40" applyNumberFormat="1" applyFont="1" applyAlignment="1">
      <alignment vertical="center"/>
    </xf>
    <xf numFmtId="49" fontId="30" fillId="19" borderId="22" xfId="40" applyNumberFormat="1" applyFont="1" applyFill="1" applyBorder="1" applyAlignment="1"/>
    <xf numFmtId="49" fontId="30" fillId="19" borderId="13" xfId="40" applyNumberFormat="1" applyFont="1" applyFill="1" applyBorder="1" applyAlignment="1"/>
    <xf numFmtId="49" fontId="30" fillId="19" borderId="14" xfId="40" applyNumberFormat="1" applyFont="1" applyFill="1" applyBorder="1" applyAlignment="1"/>
    <xf numFmtId="49" fontId="30" fillId="19" borderId="19" xfId="40" applyNumberFormat="1" applyFont="1" applyFill="1" applyBorder="1" applyAlignment="1">
      <alignment horizontal="center"/>
    </xf>
    <xf numFmtId="49" fontId="30" fillId="19" borderId="17" xfId="40" applyNumberFormat="1" applyFont="1" applyFill="1" applyBorder="1" applyAlignment="1"/>
    <xf numFmtId="49" fontId="30" fillId="19" borderId="18" xfId="40" applyNumberFormat="1" applyFont="1" applyFill="1" applyBorder="1" applyAlignment="1"/>
    <xf numFmtId="49" fontId="30" fillId="19" borderId="31" xfId="40" applyNumberFormat="1" applyFont="1" applyFill="1" applyBorder="1" applyAlignment="1">
      <alignment horizontal="center"/>
    </xf>
    <xf numFmtId="49" fontId="30" fillId="19" borderId="12" xfId="40" applyNumberFormat="1" applyFont="1" applyFill="1" applyBorder="1" applyAlignment="1">
      <alignment horizontal="center"/>
    </xf>
    <xf numFmtId="49" fontId="75" fillId="19" borderId="13" xfId="40" applyNumberFormat="1" applyFont="1" applyFill="1" applyBorder="1" applyAlignment="1"/>
    <xf numFmtId="49" fontId="41" fillId="19" borderId="0" xfId="40" applyNumberFormat="1" applyFont="1" applyFill="1" applyAlignment="1"/>
    <xf numFmtId="49" fontId="77" fillId="19" borderId="0" xfId="34" applyNumberFormat="1" applyFont="1" applyFill="1" applyAlignment="1" applyProtection="1">
      <alignment horizontal="left" indent="1"/>
    </xf>
    <xf numFmtId="49" fontId="78" fillId="19" borderId="0" xfId="34" applyNumberFormat="1" applyFont="1" applyFill="1" applyAlignment="1" applyProtection="1"/>
    <xf numFmtId="49" fontId="22" fillId="19" borderId="0" xfId="40" applyNumberFormat="1" applyFont="1" applyFill="1" applyAlignment="1"/>
    <xf numFmtId="49" fontId="30" fillId="19" borderId="77" xfId="40" applyNumberFormat="1" applyFont="1" applyFill="1" applyBorder="1" applyAlignment="1"/>
    <xf numFmtId="49" fontId="30" fillId="19" borderId="78" xfId="40" applyNumberFormat="1" applyFont="1" applyFill="1" applyBorder="1" applyAlignment="1"/>
    <xf numFmtId="0" fontId="22" fillId="21" borderId="0" xfId="40" applyFont="1" applyFill="1" applyBorder="1"/>
    <xf numFmtId="0" fontId="30" fillId="21" borderId="0" xfId="40" applyFont="1" applyFill="1"/>
    <xf numFmtId="0" fontId="30" fillId="0" borderId="0" xfId="40" applyFont="1" applyBorder="1"/>
    <xf numFmtId="49" fontId="30" fillId="21" borderId="0" xfId="40" applyNumberFormat="1" applyFont="1" applyFill="1" applyBorder="1" applyAlignment="1">
      <alignment vertical="center"/>
    </xf>
    <xf numFmtId="0" fontId="30" fillId="21" borderId="0" xfId="40" applyFont="1" applyFill="1" applyBorder="1"/>
    <xf numFmtId="49" fontId="30" fillId="21" borderId="0" xfId="39" applyNumberFormat="1" applyFont="1" applyFill="1" applyBorder="1" applyAlignment="1">
      <alignment vertical="center"/>
    </xf>
    <xf numFmtId="0" fontId="63" fillId="21" borderId="0" xfId="39" applyFont="1" applyFill="1" applyBorder="1"/>
    <xf numFmtId="0" fontId="30" fillId="21" borderId="0" xfId="39" applyFont="1" applyFill="1" applyBorder="1"/>
    <xf numFmtId="49" fontId="49" fillId="21" borderId="0" xfId="41" applyNumberFormat="1" applyFont="1" applyFill="1" applyAlignment="1">
      <alignment vertical="center"/>
    </xf>
    <xf numFmtId="0" fontId="34" fillId="21" borderId="0" xfId="40" applyFont="1" applyFill="1" applyBorder="1" applyAlignment="1">
      <alignment vertical="center"/>
    </xf>
    <xf numFmtId="49" fontId="30" fillId="18" borderId="19" xfId="40" applyNumberFormat="1" applyFont="1" applyFill="1" applyBorder="1" applyAlignment="1">
      <alignment horizontal="center"/>
    </xf>
    <xf numFmtId="0" fontId="30" fillId="18" borderId="17" xfId="40" applyFont="1" applyFill="1" applyBorder="1"/>
    <xf numFmtId="0" fontId="30" fillId="18" borderId="18" xfId="40" applyFont="1" applyFill="1" applyBorder="1"/>
    <xf numFmtId="49" fontId="30" fillId="21" borderId="19" xfId="40" applyNumberFormat="1" applyFont="1" applyFill="1" applyBorder="1" applyAlignment="1">
      <alignment horizontal="center"/>
    </xf>
    <xf numFmtId="0" fontId="30" fillId="21" borderId="16" xfId="40" applyFont="1" applyFill="1" applyBorder="1"/>
    <xf numFmtId="0" fontId="30" fillId="21" borderId="17" xfId="40" applyFont="1" applyFill="1" applyBorder="1"/>
    <xf numFmtId="0" fontId="30" fillId="21" borderId="18" xfId="40" applyFont="1" applyFill="1" applyBorder="1"/>
    <xf numFmtId="0" fontId="30" fillId="21" borderId="10" xfId="40" applyFont="1" applyFill="1" applyBorder="1"/>
    <xf numFmtId="0" fontId="30" fillId="21" borderId="11" xfId="40" applyFont="1" applyFill="1" applyBorder="1"/>
    <xf numFmtId="0" fontId="30" fillId="21" borderId="21" xfId="40" applyFont="1" applyFill="1" applyBorder="1"/>
    <xf numFmtId="0" fontId="28" fillId="21" borderId="22" xfId="40" applyFont="1" applyFill="1" applyBorder="1" applyAlignment="1">
      <alignment vertical="center"/>
    </xf>
    <xf numFmtId="0" fontId="30" fillId="21" borderId="13" xfId="40" applyFont="1" applyFill="1" applyBorder="1"/>
    <xf numFmtId="0" fontId="30" fillId="21" borderId="14" xfId="40" applyFont="1" applyFill="1" applyBorder="1"/>
    <xf numFmtId="0" fontId="30" fillId="21" borderId="77" xfId="40" applyFont="1" applyFill="1" applyBorder="1"/>
    <xf numFmtId="0" fontId="30" fillId="21" borderId="78" xfId="40" applyFont="1" applyFill="1" applyBorder="1"/>
    <xf numFmtId="0" fontId="28" fillId="21" borderId="20" xfId="40" applyFont="1" applyFill="1" applyBorder="1" applyAlignment="1">
      <alignment vertical="center"/>
    </xf>
    <xf numFmtId="0" fontId="34" fillId="18" borderId="16" xfId="40" applyFont="1" applyFill="1" applyBorder="1" applyAlignment="1">
      <alignment vertical="center"/>
    </xf>
    <xf numFmtId="0" fontId="56" fillId="21" borderId="0" xfId="40" applyFont="1" applyFill="1" applyBorder="1"/>
    <xf numFmtId="49" fontId="22" fillId="18" borderId="12" xfId="0" applyNumberFormat="1" applyFont="1" applyFill="1" applyBorder="1" applyAlignment="1">
      <alignment horizontal="center" vertical="center"/>
    </xf>
    <xf numFmtId="49" fontId="34" fillId="18" borderId="15" xfId="40" applyNumberFormat="1" applyFont="1" applyFill="1" applyBorder="1" applyAlignment="1">
      <alignment vertical="center"/>
    </xf>
    <xf numFmtId="49" fontId="34" fillId="0" borderId="17" xfId="39" applyNumberFormat="1" applyFont="1" applyBorder="1" applyAlignment="1" applyProtection="1">
      <alignment horizontal="center" vertical="center" wrapText="1" readingOrder="1"/>
      <protection locked="0"/>
    </xf>
    <xf numFmtId="49" fontId="37" fillId="0" borderId="19" xfId="39" applyNumberFormat="1" applyFont="1" applyFill="1" applyBorder="1" applyAlignment="1" applyProtection="1">
      <alignment horizontal="left"/>
      <protection locked="0"/>
    </xf>
    <xf numFmtId="49" fontId="37" fillId="0" borderId="19" xfId="44" applyNumberFormat="1" applyFont="1" applyFill="1" applyBorder="1" applyAlignment="1" applyProtection="1">
      <alignment horizontal="left"/>
      <protection locked="0"/>
    </xf>
    <xf numFmtId="49" fontId="48" fillId="21" borderId="0" xfId="40" applyNumberFormat="1" applyFont="1" applyFill="1" applyBorder="1" applyAlignment="1"/>
    <xf numFmtId="49" fontId="46" fillId="21" borderId="0" xfId="40" applyNumberFormat="1" applyFont="1" applyFill="1" applyBorder="1" applyAlignment="1"/>
    <xf numFmtId="49" fontId="48" fillId="21" borderId="0" xfId="40" applyNumberFormat="1" applyFont="1" applyFill="1" applyAlignment="1">
      <alignment horizontal="left"/>
    </xf>
    <xf numFmtId="0" fontId="48" fillId="21" borderId="0" xfId="40" applyFont="1" applyFill="1" applyAlignment="1">
      <alignment horizontal="left"/>
    </xf>
    <xf numFmtId="49" fontId="30" fillId="21" borderId="0" xfId="40" applyNumberFormat="1" applyFont="1" applyFill="1" applyAlignment="1">
      <alignment horizontal="left"/>
    </xf>
    <xf numFmtId="49" fontId="46" fillId="21" borderId="0" xfId="40" applyNumberFormat="1" applyFont="1" applyFill="1" applyAlignment="1">
      <alignment horizontal="left"/>
    </xf>
    <xf numFmtId="4" fontId="30" fillId="19" borderId="23" xfId="50" applyNumberFormat="1" applyFont="1" applyFill="1" applyBorder="1" applyAlignment="1" applyProtection="1"/>
    <xf numFmtId="49" fontId="30" fillId="19" borderId="15" xfId="0" applyNumberFormat="1" applyFont="1" applyFill="1" applyBorder="1" applyAlignment="1">
      <alignment vertical="center"/>
    </xf>
    <xf numFmtId="49" fontId="30" fillId="19" borderId="77" xfId="0" applyNumberFormat="1" applyFont="1" applyFill="1" applyBorder="1" applyAlignment="1">
      <alignment vertical="center"/>
    </xf>
    <xf numFmtId="49" fontId="30" fillId="19" borderId="78" xfId="0" applyNumberFormat="1" applyFont="1" applyFill="1" applyBorder="1" applyAlignment="1">
      <alignment vertical="center"/>
    </xf>
    <xf numFmtId="49" fontId="30" fillId="19" borderId="0" xfId="40" applyNumberFormat="1" applyFont="1" applyFill="1" applyAlignment="1">
      <alignment vertical="justify"/>
    </xf>
    <xf numFmtId="49" fontId="22" fillId="21" borderId="0" xfId="0" applyNumberFormat="1" applyFont="1" applyFill="1" applyAlignment="1"/>
    <xf numFmtId="169" fontId="30" fillId="28" borderId="0" xfId="50" applyFont="1" applyFill="1" applyBorder="1" applyProtection="1"/>
    <xf numFmtId="169" fontId="34" fillId="28" borderId="0" xfId="50" applyFont="1" applyFill="1" applyBorder="1" applyAlignment="1" applyProtection="1">
      <alignment horizontal="left"/>
    </xf>
    <xf numFmtId="169" fontId="30" fillId="28" borderId="0" xfId="50" applyFont="1" applyFill="1" applyBorder="1" applyAlignment="1" applyProtection="1"/>
    <xf numFmtId="169" fontId="35" fillId="28" borderId="0" xfId="50" applyFont="1" applyFill="1" applyBorder="1" applyAlignment="1" applyProtection="1"/>
    <xf numFmtId="169" fontId="36" fillId="28" borderId="0" xfId="50" applyFont="1" applyFill="1" applyBorder="1" applyAlignment="1" applyProtection="1"/>
    <xf numFmtId="169" fontId="37" fillId="28" borderId="0" xfId="50" applyFont="1" applyFill="1" applyBorder="1" applyAlignment="1" applyProtection="1">
      <alignment horizontal="right"/>
    </xf>
    <xf numFmtId="169" fontId="30" fillId="0" borderId="0" xfId="50" applyFont="1" applyProtection="1"/>
    <xf numFmtId="169" fontId="38" fillId="28" borderId="0" xfId="50" applyFont="1" applyFill="1" applyBorder="1" applyAlignment="1" applyProtection="1">
      <alignment horizontal="right"/>
    </xf>
    <xf numFmtId="169" fontId="34" fillId="28" borderId="0" xfId="50" applyFont="1" applyFill="1" applyBorder="1" applyAlignment="1" applyProtection="1">
      <alignment horizontal="right" vertical="center"/>
    </xf>
    <xf numFmtId="169" fontId="36" fillId="28" borderId="0" xfId="50" applyFont="1" applyFill="1" applyBorder="1" applyProtection="1"/>
    <xf numFmtId="169" fontId="33" fillId="28" borderId="0" xfId="50" applyFont="1" applyFill="1" applyBorder="1" applyAlignment="1" applyProtection="1"/>
    <xf numFmtId="169" fontId="30" fillId="28" borderId="0" xfId="50" applyFont="1" applyFill="1" applyBorder="1" applyAlignment="1" applyProtection="1">
      <alignment vertical="center"/>
    </xf>
    <xf numFmtId="169" fontId="39" fillId="28" borderId="0" xfId="50" applyFont="1" applyFill="1" applyBorder="1" applyAlignment="1" applyProtection="1">
      <alignment vertical="center" wrapText="1"/>
    </xf>
    <xf numFmtId="169" fontId="36" fillId="28" borderId="20" xfId="50" applyFont="1" applyFill="1" applyBorder="1" applyAlignment="1" applyProtection="1"/>
    <xf numFmtId="169" fontId="30" fillId="0" borderId="0" xfId="50" applyFont="1" applyFill="1" applyBorder="1" applyProtection="1"/>
    <xf numFmtId="169" fontId="44" fillId="0" borderId="0" xfId="50" applyFont="1" applyProtection="1"/>
    <xf numFmtId="169" fontId="35" fillId="0" borderId="0" xfId="50" applyFont="1" applyProtection="1"/>
    <xf numFmtId="169" fontId="35" fillId="19" borderId="23" xfId="50" applyFont="1" applyFill="1" applyBorder="1" applyAlignment="1" applyProtection="1"/>
    <xf numFmtId="169" fontId="36" fillId="19" borderId="24" xfId="50" applyFont="1" applyFill="1" applyBorder="1" applyAlignment="1" applyProtection="1"/>
    <xf numFmtId="169" fontId="30" fillId="19" borderId="24" xfId="50" applyFont="1" applyFill="1" applyBorder="1" applyAlignment="1" applyProtection="1"/>
    <xf numFmtId="169" fontId="30" fillId="0" borderId="0" xfId="50" applyFont="1" applyBorder="1" applyProtection="1"/>
    <xf numFmtId="49" fontId="34" fillId="24" borderId="18" xfId="50" applyNumberFormat="1" applyFont="1" applyFill="1" applyBorder="1" applyAlignment="1" applyProtection="1">
      <alignment horizontal="right"/>
    </xf>
    <xf numFmtId="49" fontId="46" fillId="24" borderId="19" xfId="50" applyNumberFormat="1" applyFont="1" applyFill="1" applyBorder="1" applyAlignment="1" applyProtection="1">
      <alignment horizontal="center"/>
    </xf>
    <xf numFmtId="49" fontId="41" fillId="24" borderId="18" xfId="50" applyNumberFormat="1" applyFont="1" applyFill="1" applyBorder="1" applyAlignment="1" applyProtection="1">
      <alignment horizontal="right"/>
    </xf>
    <xf numFmtId="49" fontId="41" fillId="24" borderId="17" xfId="42" applyNumberFormat="1" applyFont="1" applyFill="1" applyBorder="1" applyAlignment="1" applyProtection="1"/>
    <xf numFmtId="49" fontId="41" fillId="24" borderId="18" xfId="42" applyNumberFormat="1" applyFont="1" applyFill="1" applyBorder="1" applyAlignment="1" applyProtection="1">
      <alignment horizontal="right"/>
    </xf>
    <xf numFmtId="49" fontId="46" fillId="24" borderId="19" xfId="42" applyNumberFormat="1" applyFont="1" applyFill="1" applyBorder="1" applyAlignment="1" applyProtection="1">
      <alignment horizontal="center"/>
    </xf>
    <xf numFmtId="49" fontId="44" fillId="24" borderId="36" xfId="44" applyNumberFormat="1" applyFont="1" applyFill="1" applyBorder="1" applyAlignment="1" applyProtection="1"/>
    <xf numFmtId="49" fontId="51" fillId="24" borderId="36" xfId="44" applyNumberFormat="1" applyFont="1" applyFill="1" applyBorder="1" applyAlignment="1" applyProtection="1"/>
    <xf numFmtId="49" fontId="52" fillId="24" borderId="36" xfId="44" applyNumberFormat="1" applyFont="1" applyFill="1" applyBorder="1" applyAlignment="1" applyProtection="1">
      <alignment vertical="center"/>
    </xf>
    <xf numFmtId="49" fontId="48" fillId="24" borderId="36" xfId="44" applyNumberFormat="1" applyFont="1" applyFill="1" applyBorder="1" applyAlignment="1" applyProtection="1"/>
    <xf numFmtId="49" fontId="46" fillId="24" borderId="36" xfId="44" applyNumberFormat="1" applyFont="1" applyFill="1" applyBorder="1" applyAlignment="1" applyProtection="1">
      <alignment vertical="center"/>
    </xf>
    <xf numFmtId="49" fontId="4" fillId="24" borderId="36" xfId="44" applyNumberFormat="1" applyFont="1" applyFill="1" applyBorder="1" applyAlignment="1" applyProtection="1">
      <alignment horizontal="right"/>
    </xf>
    <xf numFmtId="49" fontId="46" fillId="24" borderId="27" xfId="50" applyNumberFormat="1" applyFont="1" applyFill="1" applyBorder="1" applyAlignment="1" applyProtection="1">
      <alignment horizontal="center"/>
    </xf>
    <xf numFmtId="169" fontId="30" fillId="19" borderId="23" xfId="50" applyFont="1" applyFill="1" applyBorder="1" applyAlignment="1" applyProtection="1"/>
    <xf numFmtId="49" fontId="22" fillId="20" borderId="26" xfId="50" applyNumberFormat="1" applyFont="1" applyFill="1" applyBorder="1" applyAlignment="1" applyProtection="1"/>
    <xf numFmtId="49" fontId="22" fillId="20" borderId="17" xfId="50" applyNumberFormat="1" applyFont="1" applyFill="1" applyBorder="1" applyAlignment="1" applyProtection="1"/>
    <xf numFmtId="49" fontId="34" fillId="20" borderId="18" xfId="50" applyNumberFormat="1" applyFont="1" applyFill="1" applyBorder="1" applyAlignment="1" applyProtection="1">
      <alignment horizontal="right" indent="1"/>
    </xf>
    <xf numFmtId="49" fontId="22" fillId="20" borderId="26" xfId="42" applyNumberFormat="1" applyFont="1" applyFill="1" applyBorder="1" applyAlignment="1" applyProtection="1"/>
    <xf numFmtId="49" fontId="22" fillId="20" borderId="17" xfId="42" applyNumberFormat="1" applyFont="1" applyFill="1" applyBorder="1" applyAlignment="1" applyProtection="1"/>
    <xf numFmtId="49" fontId="41" fillId="20" borderId="18" xfId="42" applyNumberFormat="1" applyFont="1" applyFill="1" applyBorder="1" applyAlignment="1" applyProtection="1">
      <alignment horizontal="right" indent="1"/>
    </xf>
    <xf numFmtId="49" fontId="46" fillId="20" borderId="19" xfId="42" applyNumberFormat="1" applyFont="1" applyFill="1" applyBorder="1" applyAlignment="1" applyProtection="1">
      <alignment horizontal="center"/>
    </xf>
    <xf numFmtId="169" fontId="22" fillId="21" borderId="0" xfId="50" applyFont="1" applyFill="1" applyBorder="1" applyProtection="1"/>
    <xf numFmtId="169" fontId="55" fillId="21" borderId="24" xfId="50" applyFont="1" applyFill="1" applyBorder="1" applyAlignment="1" applyProtection="1"/>
    <xf numFmtId="164" fontId="30" fillId="18" borderId="0" xfId="40" applyNumberFormat="1" applyFont="1" applyFill="1" applyBorder="1" applyProtection="1"/>
    <xf numFmtId="0" fontId="34" fillId="18" borderId="0" xfId="40" applyFont="1" applyFill="1" applyBorder="1" applyAlignment="1" applyProtection="1">
      <alignment horizontal="left"/>
    </xf>
    <xf numFmtId="0" fontId="30" fillId="18" borderId="0" xfId="40" applyFont="1" applyFill="1" applyBorder="1" applyAlignment="1" applyProtection="1"/>
    <xf numFmtId="0" fontId="36" fillId="18" borderId="0" xfId="40" applyFont="1" applyFill="1" applyBorder="1" applyAlignment="1" applyProtection="1"/>
    <xf numFmtId="0" fontId="35" fillId="18" borderId="0" xfId="40" applyFont="1" applyFill="1" applyBorder="1" applyAlignment="1" applyProtection="1"/>
    <xf numFmtId="0" fontId="41" fillId="18" borderId="0" xfId="40" applyFont="1" applyFill="1" applyBorder="1" applyAlignment="1" applyProtection="1">
      <alignment horizontal="right"/>
    </xf>
    <xf numFmtId="0" fontId="30" fillId="0" borderId="0" xfId="40" applyFont="1" applyProtection="1"/>
    <xf numFmtId="0" fontId="48" fillId="18" borderId="0" xfId="40" applyFont="1" applyFill="1" applyBorder="1" applyAlignment="1" applyProtection="1"/>
    <xf numFmtId="0" fontId="46" fillId="18" borderId="0" xfId="40" applyFont="1" applyFill="1" applyBorder="1" applyAlignment="1" applyProtection="1">
      <alignment horizontal="right"/>
    </xf>
    <xf numFmtId="0" fontId="34" fillId="18" borderId="0" xfId="40" applyFont="1" applyFill="1" applyBorder="1" applyAlignment="1" applyProtection="1">
      <alignment horizontal="right"/>
    </xf>
    <xf numFmtId="0" fontId="67" fillId="18" borderId="0" xfId="40" applyFont="1" applyFill="1" applyBorder="1" applyAlignment="1" applyProtection="1">
      <alignment horizontal="right"/>
    </xf>
    <xf numFmtId="164" fontId="36" fillId="18" borderId="0" xfId="40" applyNumberFormat="1" applyFont="1" applyFill="1" applyBorder="1" applyProtection="1"/>
    <xf numFmtId="0" fontId="30" fillId="18" borderId="0" xfId="40" applyFont="1" applyFill="1" applyBorder="1" applyAlignment="1" applyProtection="1">
      <alignment vertical="center"/>
    </xf>
    <xf numFmtId="0" fontId="39" fillId="18" borderId="0" xfId="40" applyFont="1" applyFill="1" applyBorder="1" applyAlignment="1" applyProtection="1">
      <alignment vertical="center" wrapText="1"/>
    </xf>
    <xf numFmtId="164" fontId="54" fillId="18" borderId="0" xfId="40" applyNumberFormat="1" applyFont="1" applyFill="1" applyBorder="1" applyAlignment="1" applyProtection="1">
      <alignment horizontal="left" wrapText="1"/>
    </xf>
    <xf numFmtId="0" fontId="41" fillId="18" borderId="0" xfId="40" applyFont="1" applyFill="1" applyBorder="1" applyAlignment="1" applyProtection="1">
      <alignment horizontal="center"/>
    </xf>
    <xf numFmtId="0" fontId="30" fillId="18" borderId="0" xfId="40" applyFont="1" applyFill="1" applyBorder="1" applyProtection="1"/>
    <xf numFmtId="164" fontId="36" fillId="18" borderId="56" xfId="40" applyNumberFormat="1" applyFont="1" applyFill="1" applyBorder="1" applyAlignment="1" applyProtection="1"/>
    <xf numFmtId="0" fontId="36" fillId="18" borderId="56" xfId="40" applyFont="1" applyFill="1" applyBorder="1" applyAlignment="1" applyProtection="1"/>
    <xf numFmtId="164" fontId="41" fillId="20" borderId="37" xfId="40" applyNumberFormat="1" applyFont="1" applyFill="1" applyBorder="1" applyAlignment="1" applyProtection="1">
      <alignment horizontal="left"/>
    </xf>
    <xf numFmtId="0" fontId="38" fillId="20" borderId="13" xfId="40" applyFont="1" applyFill="1" applyBorder="1" applyAlignment="1" applyProtection="1">
      <alignment horizontal="left"/>
    </xf>
    <xf numFmtId="0" fontId="35" fillId="20" borderId="13" xfId="40" applyFont="1" applyFill="1" applyBorder="1" applyAlignment="1" applyProtection="1"/>
    <xf numFmtId="0" fontId="36" fillId="20" borderId="13" xfId="40" applyFont="1" applyFill="1" applyBorder="1" applyAlignment="1" applyProtection="1"/>
    <xf numFmtId="0" fontId="30" fillId="20" borderId="13" xfId="40" applyFont="1" applyFill="1" applyBorder="1" applyAlignment="1" applyProtection="1"/>
    <xf numFmtId="0" fontId="30" fillId="20" borderId="43" xfId="40" applyFont="1" applyFill="1" applyBorder="1" applyAlignment="1" applyProtection="1"/>
    <xf numFmtId="164" fontId="54" fillId="20" borderId="41" xfId="40" applyNumberFormat="1" applyFont="1" applyFill="1" applyBorder="1" applyAlignment="1" applyProtection="1">
      <alignment horizontal="center"/>
    </xf>
    <xf numFmtId="49" fontId="54" fillId="20" borderId="20" xfId="40" applyNumberFormat="1" applyFont="1" applyFill="1" applyBorder="1" applyAlignment="1" applyProtection="1">
      <alignment horizontal="centerContinuous"/>
    </xf>
    <xf numFmtId="49" fontId="54" fillId="20" borderId="0" xfId="40" applyNumberFormat="1" applyFont="1" applyFill="1" applyBorder="1" applyAlignment="1" applyProtection="1">
      <alignment horizontal="centerContinuous"/>
    </xf>
    <xf numFmtId="49" fontId="36" fillId="20" borderId="20" xfId="40" applyNumberFormat="1" applyFont="1" applyFill="1" applyBorder="1" applyAlignment="1" applyProtection="1"/>
    <xf numFmtId="49" fontId="54" fillId="20" borderId="42" xfId="40" applyNumberFormat="1" applyFont="1" applyFill="1" applyBorder="1" applyAlignment="1" applyProtection="1">
      <alignment horizontal="centerContinuous"/>
    </xf>
    <xf numFmtId="0" fontId="54" fillId="20" borderId="20" xfId="40" applyFont="1" applyFill="1" applyBorder="1" applyAlignment="1" applyProtection="1">
      <alignment horizontal="centerContinuous"/>
    </xf>
    <xf numFmtId="0" fontId="54" fillId="20" borderId="0" xfId="40" applyFont="1" applyFill="1" applyBorder="1" applyAlignment="1" applyProtection="1">
      <alignment horizontal="centerContinuous"/>
    </xf>
    <xf numFmtId="0" fontId="36" fillId="20" borderId="20" xfId="40" applyFont="1" applyFill="1" applyBorder="1" applyAlignment="1" applyProtection="1"/>
    <xf numFmtId="0" fontId="54" fillId="20" borderId="42" xfId="40" applyFont="1" applyFill="1" applyBorder="1" applyAlignment="1" applyProtection="1">
      <alignment horizontal="centerContinuous"/>
    </xf>
    <xf numFmtId="164" fontId="54" fillId="20" borderId="37" xfId="40" applyNumberFormat="1" applyFont="1" applyFill="1" applyBorder="1" applyAlignment="1" applyProtection="1">
      <alignment horizontal="center"/>
    </xf>
    <xf numFmtId="0" fontId="54" fillId="20" borderId="22" xfId="40" applyFont="1" applyFill="1" applyBorder="1" applyAlignment="1" applyProtection="1"/>
    <xf numFmtId="0" fontId="54" fillId="20" borderId="22" xfId="40" applyFont="1" applyFill="1" applyBorder="1" applyAlignment="1" applyProtection="1">
      <alignment horizontal="centerContinuous"/>
    </xf>
    <xf numFmtId="0" fontId="54" fillId="20" borderId="13" xfId="40" applyFont="1" applyFill="1" applyBorder="1" applyAlignment="1" applyProtection="1">
      <alignment horizontal="centerContinuous"/>
    </xf>
    <xf numFmtId="0" fontId="36" fillId="20" borderId="22" xfId="40" applyFont="1" applyFill="1" applyBorder="1" applyAlignment="1" applyProtection="1"/>
    <xf numFmtId="0" fontId="54" fillId="20" borderId="43" xfId="40" applyFont="1" applyFill="1" applyBorder="1" applyAlignment="1" applyProtection="1">
      <alignment horizontal="centerContinuous"/>
    </xf>
    <xf numFmtId="164" fontId="36" fillId="20" borderId="26" xfId="40" applyNumberFormat="1" applyFont="1" applyFill="1" applyBorder="1" applyProtection="1"/>
    <xf numFmtId="0" fontId="36" fillId="20" borderId="17" xfId="40" applyFont="1" applyFill="1" applyBorder="1" applyProtection="1"/>
    <xf numFmtId="0" fontId="34" fillId="20" borderId="17" xfId="40" applyFont="1" applyFill="1" applyBorder="1" applyAlignment="1" applyProtection="1">
      <alignment horizontal="right" vertical="center"/>
    </xf>
    <xf numFmtId="49" fontId="41" fillId="20" borderId="19" xfId="40" applyNumberFormat="1" applyFont="1" applyFill="1" applyBorder="1" applyAlignment="1" applyProtection="1">
      <alignment horizontal="center" vertical="center"/>
    </xf>
    <xf numFmtId="164" fontId="36" fillId="20" borderId="45" xfId="40" applyNumberFormat="1" applyFont="1" applyFill="1" applyBorder="1" applyProtection="1"/>
    <xf numFmtId="0" fontId="36" fillId="20" borderId="36" xfId="40" applyFont="1" applyFill="1" applyBorder="1" applyProtection="1"/>
    <xf numFmtId="0" fontId="34" fillId="20" borderId="36" xfId="40" applyFont="1" applyFill="1" applyBorder="1" applyAlignment="1" applyProtection="1">
      <alignment horizontal="right" vertical="center"/>
    </xf>
    <xf numFmtId="49" fontId="41" fillId="20" borderId="25" xfId="40" applyNumberFormat="1" applyFont="1" applyFill="1" applyBorder="1" applyAlignment="1" applyProtection="1">
      <alignment horizontal="center" vertical="center"/>
    </xf>
    <xf numFmtId="164" fontId="22" fillId="21" borderId="0" xfId="40" applyNumberFormat="1" applyFont="1" applyFill="1" applyProtection="1"/>
    <xf numFmtId="0" fontId="34" fillId="21" borderId="0" xfId="40" applyFont="1" applyFill="1" applyBorder="1" applyProtection="1"/>
    <xf numFmtId="0" fontId="36" fillId="21" borderId="0" xfId="40" applyFont="1" applyFill="1" applyBorder="1" applyProtection="1"/>
    <xf numFmtId="0" fontId="36" fillId="21" borderId="0" xfId="40" applyFont="1" applyFill="1" applyProtection="1"/>
    <xf numFmtId="164" fontId="54" fillId="0" borderId="0" xfId="40" applyNumberFormat="1" applyFont="1" applyProtection="1"/>
    <xf numFmtId="0" fontId="34" fillId="0" borderId="0" xfId="40" applyFont="1" applyFill="1" applyBorder="1" applyProtection="1"/>
    <xf numFmtId="0" fontId="36" fillId="0" borderId="0" xfId="40" applyFont="1" applyFill="1" applyBorder="1" applyProtection="1"/>
    <xf numFmtId="0" fontId="36" fillId="0" borderId="0" xfId="40" applyFont="1" applyProtection="1"/>
    <xf numFmtId="164" fontId="36" fillId="0" borderId="0" xfId="40" applyNumberFormat="1" applyFont="1" applyProtection="1"/>
    <xf numFmtId="164" fontId="30" fillId="0" borderId="0" xfId="40" applyNumberFormat="1" applyFont="1" applyProtection="1"/>
    <xf numFmtId="0" fontId="30" fillId="0" borderId="0" xfId="40" applyFont="1" applyAlignment="1" applyProtection="1">
      <alignment horizontal="right"/>
    </xf>
    <xf numFmtId="164" fontId="30" fillId="18" borderId="0" xfId="39" applyNumberFormat="1" applyFont="1" applyFill="1" applyBorder="1" applyProtection="1"/>
    <xf numFmtId="0" fontId="34" fillId="18" borderId="0" xfId="39" applyFont="1" applyFill="1" applyBorder="1" applyAlignment="1" applyProtection="1">
      <alignment horizontal="left"/>
    </xf>
    <xf numFmtId="0" fontId="36" fillId="18" borderId="0" xfId="39" applyFont="1" applyFill="1" applyBorder="1" applyProtection="1"/>
    <xf numFmtId="0" fontId="35" fillId="18" borderId="0" xfId="39" applyFont="1" applyFill="1" applyBorder="1" applyAlignment="1" applyProtection="1"/>
    <xf numFmtId="0" fontId="37" fillId="18" borderId="0" xfId="39" applyFont="1" applyFill="1" applyBorder="1" applyAlignment="1" applyProtection="1">
      <alignment horizontal="right"/>
    </xf>
    <xf numFmtId="0" fontId="36" fillId="0" borderId="24" xfId="39" applyFont="1" applyFill="1" applyBorder="1" applyProtection="1"/>
    <xf numFmtId="0" fontId="30" fillId="0" borderId="24" xfId="39" applyFont="1" applyFill="1" applyBorder="1" applyProtection="1"/>
    <xf numFmtId="0" fontId="41" fillId="18" borderId="0" xfId="39" applyFont="1" applyFill="1" applyBorder="1" applyAlignment="1" applyProtection="1"/>
    <xf numFmtId="0" fontId="41" fillId="18" borderId="0" xfId="39" applyFont="1" applyFill="1" applyBorder="1" applyAlignment="1" applyProtection="1">
      <alignment horizontal="right"/>
    </xf>
    <xf numFmtId="0" fontId="36" fillId="0" borderId="0" xfId="39" applyFont="1" applyFill="1" applyBorder="1" applyProtection="1"/>
    <xf numFmtId="0" fontId="30" fillId="0" borderId="0" xfId="39" applyFont="1" applyFill="1" applyBorder="1" applyProtection="1"/>
    <xf numFmtId="9" fontId="41" fillId="18" borderId="0" xfId="39" applyNumberFormat="1" applyFont="1" applyFill="1" applyBorder="1" applyAlignment="1" applyProtection="1"/>
    <xf numFmtId="0" fontId="48" fillId="18" borderId="0" xfId="39" applyFont="1" applyFill="1" applyBorder="1" applyAlignment="1" applyProtection="1"/>
    <xf numFmtId="0" fontId="38" fillId="18" borderId="0" xfId="39" applyFont="1" applyFill="1" applyBorder="1" applyAlignment="1" applyProtection="1">
      <alignment horizontal="right"/>
    </xf>
    <xf numFmtId="0" fontId="34" fillId="18" borderId="0" xfId="39" applyFont="1" applyFill="1" applyBorder="1" applyAlignment="1" applyProtection="1">
      <alignment horizontal="right"/>
    </xf>
    <xf numFmtId="0" fontId="67" fillId="18" borderId="0" xfId="39" applyFont="1" applyFill="1" applyBorder="1" applyAlignment="1" applyProtection="1">
      <alignment horizontal="right"/>
    </xf>
    <xf numFmtId="164" fontId="36" fillId="18" borderId="0" xfId="39" applyNumberFormat="1" applyFont="1" applyFill="1" applyBorder="1" applyProtection="1"/>
    <xf numFmtId="0" fontId="30" fillId="18" borderId="0" xfId="39" applyFont="1" applyFill="1" applyBorder="1" applyAlignment="1" applyProtection="1">
      <alignment horizontal="right" vertical="center"/>
    </xf>
    <xf numFmtId="164" fontId="22" fillId="18" borderId="0" xfId="39" applyNumberFormat="1" applyFont="1" applyFill="1" applyBorder="1" applyAlignment="1" applyProtection="1">
      <alignment horizontal="left" wrapText="1"/>
    </xf>
    <xf numFmtId="0" fontId="30" fillId="18" borderId="0" xfId="39" applyFont="1" applyFill="1" applyBorder="1" applyAlignment="1" applyProtection="1"/>
    <xf numFmtId="0" fontId="41" fillId="18" borderId="0" xfId="39" applyFont="1" applyFill="1" applyBorder="1" applyAlignment="1" applyProtection="1">
      <alignment horizontal="center"/>
    </xf>
    <xf numFmtId="0" fontId="34" fillId="18" borderId="0" xfId="39" applyFont="1" applyFill="1" applyBorder="1" applyAlignment="1" applyProtection="1">
      <alignment vertical="justify"/>
    </xf>
    <xf numFmtId="164" fontId="36" fillId="18" borderId="56" xfId="39" applyNumberFormat="1" applyFont="1" applyFill="1" applyBorder="1" applyAlignment="1" applyProtection="1"/>
    <xf numFmtId="0" fontId="36" fillId="18" borderId="36" xfId="39" applyFont="1" applyFill="1" applyBorder="1" applyAlignment="1" applyProtection="1"/>
    <xf numFmtId="0" fontId="36" fillId="18" borderId="56" xfId="39" applyFont="1" applyFill="1" applyBorder="1" applyAlignment="1" applyProtection="1"/>
    <xf numFmtId="49" fontId="41" fillId="20" borderId="38" xfId="39" applyNumberFormat="1" applyFont="1" applyFill="1" applyBorder="1" applyAlignment="1" applyProtection="1">
      <alignment horizontal="center"/>
    </xf>
    <xf numFmtId="49" fontId="41" fillId="20" borderId="47" xfId="39" applyNumberFormat="1" applyFont="1" applyFill="1" applyBorder="1" applyAlignment="1" applyProtection="1">
      <alignment horizontal="center"/>
    </xf>
    <xf numFmtId="49" fontId="41" fillId="20" borderId="0" xfId="39" applyNumberFormat="1" applyFont="1" applyFill="1" applyBorder="1" applyAlignment="1" applyProtection="1">
      <alignment horizontal="center"/>
    </xf>
    <xf numFmtId="49" fontId="41" fillId="20" borderId="15" xfId="39" applyNumberFormat="1" applyFont="1" applyFill="1" applyBorder="1" applyAlignment="1" applyProtection="1">
      <alignment horizontal="center"/>
    </xf>
    <xf numFmtId="49" fontId="41" fillId="20" borderId="21" xfId="39" applyNumberFormat="1" applyFont="1" applyFill="1" applyBorder="1" applyAlignment="1" applyProtection="1">
      <alignment horizontal="center"/>
    </xf>
    <xf numFmtId="49" fontId="41" fillId="20" borderId="42" xfId="39" applyNumberFormat="1" applyFont="1" applyFill="1" applyBorder="1" applyAlignment="1" applyProtection="1">
      <alignment horizontal="center"/>
    </xf>
    <xf numFmtId="0" fontId="35" fillId="0" borderId="0" xfId="39" applyFont="1" applyFill="1" applyBorder="1" applyProtection="1"/>
    <xf numFmtId="164" fontId="46" fillId="20" borderId="38" xfId="39" applyNumberFormat="1" applyFont="1" applyFill="1" applyBorder="1" applyAlignment="1" applyProtection="1">
      <alignment horizontal="center" wrapText="1"/>
    </xf>
    <xf numFmtId="0" fontId="46" fillId="20" borderId="20" xfId="39" applyFont="1" applyFill="1" applyBorder="1" applyAlignment="1" applyProtection="1">
      <alignment horizontal="center"/>
    </xf>
    <xf numFmtId="0" fontId="46" fillId="20" borderId="21" xfId="39" applyFont="1" applyFill="1" applyBorder="1" applyAlignment="1" applyProtection="1">
      <alignment horizontal="centerContinuous"/>
    </xf>
    <xf numFmtId="0" fontId="46" fillId="20" borderId="47" xfId="39" applyFont="1" applyFill="1" applyBorder="1" applyAlignment="1" applyProtection="1">
      <alignment horizontal="centerContinuous"/>
    </xf>
    <xf numFmtId="0" fontId="46" fillId="20" borderId="42" xfId="39" applyFont="1" applyFill="1" applyBorder="1" applyAlignment="1" applyProtection="1">
      <alignment horizontal="centerContinuous"/>
    </xf>
    <xf numFmtId="164" fontId="46" fillId="20" borderId="48" xfId="39" applyNumberFormat="1" applyFont="1" applyFill="1" applyBorder="1" applyAlignment="1" applyProtection="1">
      <alignment horizontal="center" wrapText="1"/>
    </xf>
    <xf numFmtId="0" fontId="46" fillId="20" borderId="12" xfId="39" applyFont="1" applyFill="1" applyBorder="1" applyAlignment="1" applyProtection="1">
      <alignment horizontal="center"/>
    </xf>
    <xf numFmtId="0" fontId="46" fillId="20" borderId="22" xfId="39" applyFont="1" applyFill="1" applyBorder="1" applyAlignment="1" applyProtection="1">
      <alignment horizontal="center"/>
    </xf>
    <xf numFmtId="0" fontId="46" fillId="20" borderId="14" xfId="39" applyFont="1" applyFill="1" applyBorder="1" applyAlignment="1" applyProtection="1">
      <alignment horizontal="centerContinuous"/>
    </xf>
    <xf numFmtId="0" fontId="46" fillId="20" borderId="12" xfId="39" applyFont="1" applyFill="1" applyBorder="1" applyAlignment="1" applyProtection="1">
      <alignment horizontal="centerContinuous"/>
    </xf>
    <xf numFmtId="0" fontId="46" fillId="20" borderId="43" xfId="39" applyFont="1" applyFill="1" applyBorder="1" applyAlignment="1" applyProtection="1">
      <alignment horizontal="centerContinuous"/>
    </xf>
    <xf numFmtId="164" fontId="30" fillId="20" borderId="75" xfId="39" applyNumberFormat="1" applyFont="1" applyFill="1" applyBorder="1" applyAlignment="1" applyProtection="1">
      <alignment horizontal="left"/>
    </xf>
    <xf numFmtId="40" fontId="48" fillId="20" borderId="56" xfId="39" applyNumberFormat="1" applyFont="1" applyFill="1" applyBorder="1" applyAlignment="1" applyProtection="1">
      <alignment vertical="center"/>
    </xf>
    <xf numFmtId="40" fontId="46" fillId="20" borderId="58" xfId="39" applyNumberFormat="1" applyFont="1" applyFill="1" applyBorder="1" applyAlignment="1" applyProtection="1">
      <alignment horizontal="right" vertical="center"/>
    </xf>
    <xf numFmtId="49" fontId="37" fillId="20" borderId="72" xfId="39" applyNumberFormat="1" applyFont="1" applyFill="1" applyBorder="1" applyAlignment="1" applyProtection="1">
      <alignment horizontal="center" vertical="center"/>
    </xf>
    <xf numFmtId="40" fontId="41" fillId="28" borderId="25" xfId="39" applyNumberFormat="1" applyFont="1" applyFill="1" applyBorder="1" applyProtection="1"/>
    <xf numFmtId="40" fontId="41" fillId="28" borderId="80" xfId="39" applyNumberFormat="1" applyFont="1" applyFill="1" applyBorder="1" applyProtection="1"/>
    <xf numFmtId="0" fontId="36" fillId="21" borderId="0" xfId="39" applyFont="1" applyFill="1" applyBorder="1" applyProtection="1"/>
    <xf numFmtId="164" fontId="34" fillId="20" borderId="52" xfId="39" applyNumberFormat="1" applyFont="1" applyFill="1" applyBorder="1" applyAlignment="1" applyProtection="1">
      <alignment horizontal="left"/>
    </xf>
    <xf numFmtId="40" fontId="46" fillId="21" borderId="0" xfId="39" applyNumberFormat="1" applyFont="1" applyFill="1" applyBorder="1" applyAlignment="1" applyProtection="1">
      <alignment horizontal="center" vertical="center" wrapText="1"/>
    </xf>
    <xf numFmtId="164" fontId="34" fillId="20" borderId="44" xfId="39" applyNumberFormat="1" applyFont="1" applyFill="1" applyBorder="1" applyAlignment="1" applyProtection="1">
      <alignment horizontal="left"/>
    </xf>
    <xf numFmtId="40" fontId="41" fillId="19" borderId="41" xfId="39" applyNumberFormat="1" applyFont="1" applyFill="1" applyBorder="1" applyAlignment="1" applyProtection="1"/>
    <xf numFmtId="164" fontId="34" fillId="20" borderId="51" xfId="39" applyNumberFormat="1" applyFont="1" applyFill="1" applyBorder="1" applyAlignment="1" applyProtection="1">
      <alignment horizontal="left"/>
    </xf>
    <xf numFmtId="0" fontId="22" fillId="21" borderId="0" xfId="39" applyFont="1" applyFill="1" applyBorder="1" applyProtection="1"/>
    <xf numFmtId="0" fontId="22" fillId="0" borderId="0" xfId="39" applyFont="1" applyFill="1" applyBorder="1" applyProtection="1"/>
    <xf numFmtId="0" fontId="36" fillId="0" borderId="0" xfId="39" applyFont="1" applyBorder="1" applyProtection="1"/>
    <xf numFmtId="164" fontId="36" fillId="0" borderId="0" xfId="39" applyNumberFormat="1" applyFont="1" applyBorder="1" applyProtection="1"/>
    <xf numFmtId="164" fontId="30" fillId="0" borderId="0" xfId="39" applyNumberFormat="1" applyFont="1" applyBorder="1" applyProtection="1"/>
    <xf numFmtId="0" fontId="30" fillId="0" borderId="0" xfId="39" applyFont="1" applyBorder="1" applyProtection="1"/>
    <xf numFmtId="0" fontId="30" fillId="0" borderId="0" xfId="39" applyFont="1" applyBorder="1" applyAlignment="1" applyProtection="1">
      <alignment horizontal="right"/>
    </xf>
    <xf numFmtId="49" fontId="30" fillId="19" borderId="15" xfId="0" applyNumberFormat="1" applyFont="1" applyFill="1" applyBorder="1" applyAlignment="1">
      <alignment vertical="center"/>
    </xf>
    <xf numFmtId="49" fontId="46" fillId="27" borderId="23" xfId="0" applyNumberFormat="1" applyFont="1" applyFill="1" applyBorder="1" applyAlignment="1" applyProtection="1">
      <alignment horizontal="center"/>
    </xf>
    <xf numFmtId="49" fontId="46" fillId="20" borderId="19" xfId="0" applyNumberFormat="1" applyFont="1" applyFill="1" applyBorder="1" applyAlignment="1" applyProtection="1">
      <alignment horizontal="center"/>
    </xf>
    <xf numFmtId="49" fontId="46" fillId="20" borderId="27" xfId="0" applyNumberFormat="1" applyFont="1" applyFill="1" applyBorder="1" applyAlignment="1" applyProtection="1">
      <alignment horizontal="center"/>
    </xf>
    <xf numFmtId="49" fontId="34" fillId="19" borderId="22" xfId="0" applyNumberFormat="1" applyFont="1" applyFill="1" applyBorder="1" applyAlignment="1">
      <alignment vertical="center"/>
    </xf>
    <xf numFmtId="49" fontId="34" fillId="20" borderId="26" xfId="0" applyNumberFormat="1" applyFont="1" applyFill="1" applyBorder="1" applyAlignment="1" applyProtection="1">
      <alignment horizontal="right" indent="1"/>
    </xf>
    <xf numFmtId="49" fontId="34" fillId="20" borderId="17" xfId="0" applyNumberFormat="1" applyFont="1" applyFill="1" applyBorder="1" applyAlignment="1" applyProtection="1">
      <alignment horizontal="right" indent="1"/>
    </xf>
    <xf numFmtId="49" fontId="34" fillId="20" borderId="18" xfId="0" applyNumberFormat="1" applyFont="1" applyFill="1" applyBorder="1" applyAlignment="1" applyProtection="1">
      <alignment horizontal="right" indent="1"/>
    </xf>
    <xf numFmtId="169" fontId="34" fillId="28" borderId="0" xfId="50" applyFont="1" applyFill="1" applyBorder="1" applyAlignment="1" applyProtection="1">
      <alignment horizontal="left"/>
    </xf>
    <xf numFmtId="169" fontId="34" fillId="28" borderId="0" xfId="50" applyFont="1" applyFill="1" applyBorder="1" applyAlignment="1" applyProtection="1">
      <alignment horizontal="center"/>
    </xf>
    <xf numFmtId="169" fontId="34" fillId="28" borderId="0" xfId="50" applyFont="1" applyFill="1" applyBorder="1" applyAlignment="1" applyProtection="1">
      <alignment horizontal="left" vertical="top"/>
    </xf>
    <xf numFmtId="0" fontId="34" fillId="18" borderId="0" xfId="40" applyFont="1" applyFill="1" applyBorder="1" applyAlignment="1" applyProtection="1">
      <alignment horizontal="left" vertical="top"/>
    </xf>
    <xf numFmtId="0" fontId="34" fillId="18" borderId="0" xfId="39" applyFont="1" applyFill="1" applyBorder="1" applyAlignment="1" applyProtection="1">
      <alignment horizontal="left" vertical="top"/>
    </xf>
    <xf numFmtId="0" fontId="34" fillId="18" borderId="0" xfId="39" applyFont="1" applyFill="1" applyBorder="1" applyAlignment="1" applyProtection="1">
      <alignment horizontal="left" vertical="center"/>
    </xf>
    <xf numFmtId="0" fontId="34" fillId="28" borderId="0" xfId="51" applyFont="1" applyFill="1" applyBorder="1" applyAlignment="1" applyProtection="1">
      <alignment vertical="center"/>
    </xf>
    <xf numFmtId="0" fontId="54" fillId="18" borderId="0" xfId="40" applyFont="1" applyFill="1" applyBorder="1" applyAlignment="1" applyProtection="1">
      <alignment vertical="center"/>
    </xf>
    <xf numFmtId="0" fontId="22" fillId="18" borderId="0" xfId="39" applyFont="1" applyFill="1" applyBorder="1" applyAlignment="1" applyProtection="1">
      <alignment vertical="center"/>
    </xf>
    <xf numFmtId="169" fontId="34" fillId="28" borderId="0" xfId="50" applyFont="1" applyFill="1" applyBorder="1" applyAlignment="1" applyProtection="1">
      <alignment horizontal="left" vertical="center"/>
    </xf>
    <xf numFmtId="169" fontId="34" fillId="28" borderId="21" xfId="50" applyFont="1" applyFill="1" applyBorder="1" applyAlignment="1" applyProtection="1">
      <alignment horizontal="left" vertical="center"/>
    </xf>
    <xf numFmtId="49" fontId="37" fillId="0" borderId="16" xfId="44" applyNumberFormat="1" applyFont="1" applyFill="1" applyBorder="1" applyAlignment="1" applyProtection="1">
      <alignment horizontal="left"/>
      <protection locked="0"/>
    </xf>
    <xf numFmtId="49" fontId="37" fillId="0" borderId="17" xfId="44" applyNumberFormat="1" applyFont="1" applyFill="1" applyBorder="1" applyAlignment="1" applyProtection="1">
      <alignment horizontal="left"/>
      <protection locked="0"/>
    </xf>
    <xf numFmtId="49" fontId="37" fillId="0" borderId="18" xfId="44" applyNumberFormat="1" applyFont="1" applyFill="1" applyBorder="1" applyAlignment="1" applyProtection="1">
      <alignment horizontal="left"/>
      <protection locked="0"/>
    </xf>
    <xf numFmtId="169" fontId="42" fillId="28" borderId="20" xfId="50" applyFont="1" applyFill="1" applyBorder="1" applyAlignment="1" applyProtection="1">
      <alignment horizontal="center"/>
    </xf>
    <xf numFmtId="169" fontId="42" fillId="28" borderId="21" xfId="50" applyFont="1" applyFill="1" applyBorder="1" applyAlignment="1" applyProtection="1">
      <alignment horizontal="center"/>
    </xf>
    <xf numFmtId="49" fontId="37" fillId="19" borderId="22" xfId="50" applyNumberFormat="1" applyFont="1" applyFill="1" applyBorder="1" applyAlignment="1" applyProtection="1">
      <alignment horizontal="center"/>
      <protection locked="0"/>
    </xf>
    <xf numFmtId="49" fontId="37" fillId="19" borderId="13" xfId="50" applyNumberFormat="1" applyFont="1" applyFill="1" applyBorder="1" applyAlignment="1" applyProtection="1">
      <alignment horizontal="center"/>
      <protection locked="0"/>
    </xf>
    <xf numFmtId="49" fontId="37" fillId="19" borderId="14" xfId="50" applyNumberFormat="1" applyFont="1" applyFill="1" applyBorder="1" applyAlignment="1" applyProtection="1">
      <alignment horizontal="center"/>
      <protection locked="0"/>
    </xf>
    <xf numFmtId="49" fontId="39" fillId="28" borderId="0" xfId="50" applyNumberFormat="1" applyFont="1" applyFill="1" applyBorder="1" applyAlignment="1" applyProtection="1">
      <alignment horizontal="center" vertical="center" wrapText="1"/>
    </xf>
    <xf numFmtId="49" fontId="39" fillId="28" borderId="13" xfId="50" applyNumberFormat="1" applyFont="1" applyFill="1" applyBorder="1" applyAlignment="1" applyProtection="1">
      <alignment horizontal="center" vertical="center" wrapText="1"/>
    </xf>
    <xf numFmtId="49" fontId="37" fillId="25" borderId="31" xfId="50" applyNumberFormat="1" applyFont="1" applyFill="1" applyBorder="1" applyAlignment="1" applyProtection="1">
      <alignment horizontal="center" vertical="center"/>
    </xf>
    <xf numFmtId="49" fontId="37" fillId="25" borderId="25" xfId="50" applyNumberFormat="1" applyFont="1" applyFill="1" applyBorder="1" applyAlignment="1" applyProtection="1">
      <alignment horizontal="center" vertical="center"/>
    </xf>
    <xf numFmtId="40" fontId="41" fillId="21" borderId="15" xfId="50" applyNumberFormat="1" applyFont="1" applyFill="1" applyBorder="1" applyAlignment="1" applyProtection="1">
      <protection locked="0"/>
    </xf>
    <xf numFmtId="40" fontId="41" fillId="21" borderId="76" xfId="50" applyNumberFormat="1" applyFont="1" applyFill="1" applyBorder="1" applyAlignment="1" applyProtection="1">
      <protection locked="0"/>
    </xf>
    <xf numFmtId="40" fontId="41" fillId="21" borderId="22" xfId="50" applyNumberFormat="1" applyFont="1" applyFill="1" applyBorder="1" applyAlignment="1" applyProtection="1">
      <protection locked="0"/>
    </xf>
    <xf numFmtId="40" fontId="41" fillId="21" borderId="43" xfId="50" applyNumberFormat="1" applyFont="1" applyFill="1" applyBorder="1" applyAlignment="1" applyProtection="1">
      <protection locked="0"/>
    </xf>
    <xf numFmtId="49" fontId="38" fillId="24" borderId="34" xfId="50" applyNumberFormat="1" applyFont="1" applyFill="1" applyBorder="1" applyAlignment="1" applyProtection="1">
      <alignment horizontal="center"/>
    </xf>
    <xf numFmtId="49" fontId="38" fillId="24" borderId="59" xfId="50" applyNumberFormat="1" applyFont="1" applyFill="1" applyBorder="1" applyAlignment="1" applyProtection="1">
      <alignment horizontal="center"/>
    </xf>
    <xf numFmtId="49" fontId="41" fillId="20" borderId="15" xfId="50" applyNumberFormat="1" applyFont="1" applyFill="1" applyBorder="1" applyAlignment="1" applyProtection="1">
      <alignment horizontal="center"/>
    </xf>
    <xf numFmtId="49" fontId="41" fillId="20" borderId="77" xfId="50" applyNumberFormat="1" applyFont="1" applyFill="1" applyBorder="1" applyAlignment="1" applyProtection="1">
      <alignment horizontal="center"/>
    </xf>
    <xf numFmtId="49" fontId="41" fillId="20" borderId="78" xfId="50" applyNumberFormat="1" applyFont="1" applyFill="1" applyBorder="1" applyAlignment="1" applyProtection="1">
      <alignment horizontal="center"/>
    </xf>
    <xf numFmtId="40" fontId="41" fillId="0" borderId="22" xfId="50" applyNumberFormat="1" applyFont="1" applyFill="1" applyBorder="1" applyAlignment="1" applyProtection="1">
      <protection locked="0"/>
    </xf>
    <xf numFmtId="40" fontId="41" fillId="0" borderId="43" xfId="50" applyNumberFormat="1" applyFont="1" applyFill="1" applyBorder="1" applyAlignment="1" applyProtection="1">
      <protection locked="0"/>
    </xf>
    <xf numFmtId="169" fontId="30" fillId="28" borderId="77" xfId="50" applyFont="1" applyFill="1" applyBorder="1" applyAlignment="1" applyProtection="1"/>
    <xf numFmtId="169" fontId="36" fillId="28" borderId="0" xfId="50" applyFont="1" applyFill="1" applyBorder="1" applyAlignment="1" applyProtection="1"/>
    <xf numFmtId="49" fontId="41" fillId="25" borderId="54" xfId="50" applyNumberFormat="1" applyFont="1" applyFill="1" applyBorder="1" applyAlignment="1" applyProtection="1">
      <alignment horizontal="center"/>
    </xf>
    <xf numFmtId="49" fontId="41" fillId="25" borderId="40" xfId="50" applyNumberFormat="1" applyFont="1" applyFill="1" applyBorder="1" applyAlignment="1" applyProtection="1">
      <alignment horizontal="center"/>
    </xf>
    <xf numFmtId="49" fontId="39" fillId="25" borderId="41" xfId="50" applyNumberFormat="1" applyFont="1" applyFill="1" applyBorder="1" applyAlignment="1" applyProtection="1">
      <alignment horizontal="left"/>
    </xf>
    <xf numFmtId="49" fontId="39" fillId="25" borderId="0" xfId="50" applyNumberFormat="1" applyFont="1" applyFill="1" applyBorder="1" applyAlignment="1" applyProtection="1">
      <alignment horizontal="left"/>
    </xf>
    <xf numFmtId="49" fontId="41" fillId="25" borderId="12" xfId="50" applyNumberFormat="1" applyFont="1" applyFill="1" applyBorder="1" applyAlignment="1" applyProtection="1">
      <alignment horizontal="center"/>
    </xf>
    <xf numFmtId="49" fontId="41" fillId="25" borderId="57" xfId="50" applyNumberFormat="1" applyFont="1" applyFill="1" applyBorder="1" applyAlignment="1" applyProtection="1">
      <alignment horizontal="center"/>
    </xf>
    <xf numFmtId="49" fontId="41" fillId="24" borderId="34" xfId="50" applyNumberFormat="1" applyFont="1" applyFill="1" applyBorder="1" applyAlignment="1" applyProtection="1">
      <alignment horizontal="center" vertical="center"/>
    </xf>
    <xf numFmtId="49" fontId="41" fillId="24" borderId="60" xfId="50" applyNumberFormat="1" applyFont="1" applyFill="1" applyBorder="1" applyAlignment="1" applyProtection="1">
      <alignment horizontal="center" vertical="center"/>
    </xf>
    <xf numFmtId="49" fontId="41" fillId="24" borderId="61" xfId="50" applyNumberFormat="1" applyFont="1" applyFill="1" applyBorder="1" applyAlignment="1" applyProtection="1">
      <alignment horizontal="center" vertical="center"/>
    </xf>
    <xf numFmtId="49" fontId="46" fillId="25" borderId="15" xfId="50" applyNumberFormat="1" applyFont="1" applyFill="1" applyBorder="1" applyAlignment="1" applyProtection="1">
      <alignment horizontal="center"/>
    </xf>
    <xf numFmtId="49" fontId="46" fillId="25" borderId="78" xfId="50" applyNumberFormat="1" applyFont="1" applyFill="1" applyBorder="1" applyAlignment="1" applyProtection="1">
      <alignment horizontal="center"/>
    </xf>
    <xf numFmtId="49" fontId="46" fillId="25" borderId="72" xfId="50" applyNumberFormat="1" applyFont="1" applyFill="1" applyBorder="1" applyAlignment="1" applyProtection="1">
      <alignment horizontal="center" vertical="center"/>
    </xf>
    <xf numFmtId="49" fontId="46" fillId="25" borderId="46" xfId="50" applyNumberFormat="1" applyFont="1" applyFill="1" applyBorder="1" applyAlignment="1" applyProtection="1">
      <alignment horizontal="center" vertical="center"/>
    </xf>
    <xf numFmtId="40" fontId="41" fillId="28" borderId="35" xfId="42" applyNumberFormat="1" applyFont="1" applyFill="1" applyBorder="1" applyAlignment="1" applyProtection="1"/>
    <xf numFmtId="40" fontId="41" fillId="28" borderId="55" xfId="42" applyNumberFormat="1" applyFont="1" applyFill="1" applyBorder="1" applyAlignment="1" applyProtection="1"/>
    <xf numFmtId="169" fontId="35" fillId="19" borderId="56" xfId="50" applyFont="1" applyFill="1" applyBorder="1" applyAlignment="1" applyProtection="1"/>
    <xf numFmtId="169" fontId="36" fillId="19" borderId="23" xfId="50" applyFont="1" applyFill="1" applyBorder="1" applyAlignment="1" applyProtection="1"/>
    <xf numFmtId="169" fontId="30" fillId="19" borderId="23" xfId="50" applyFont="1" applyFill="1" applyBorder="1" applyAlignment="1" applyProtection="1"/>
    <xf numFmtId="49" fontId="37" fillId="24" borderId="38" xfId="50" applyNumberFormat="1" applyFont="1" applyFill="1" applyBorder="1" applyAlignment="1" applyProtection="1">
      <alignment horizontal="center" vertical="top" wrapText="1"/>
    </xf>
    <xf numFmtId="40" fontId="41" fillId="0" borderId="16" xfId="50" applyNumberFormat="1" applyFont="1" applyFill="1" applyBorder="1" applyAlignment="1" applyProtection="1">
      <protection locked="0"/>
    </xf>
    <xf numFmtId="40" fontId="41" fillId="0" borderId="50" xfId="50" applyNumberFormat="1" applyFont="1" applyFill="1" applyBorder="1" applyAlignment="1" applyProtection="1">
      <protection locked="0"/>
    </xf>
    <xf numFmtId="49" fontId="34" fillId="22" borderId="54" xfId="50" applyNumberFormat="1" applyFont="1" applyFill="1" applyBorder="1" applyAlignment="1" applyProtection="1">
      <alignment horizontal="center"/>
    </xf>
    <xf numFmtId="49" fontId="34" fillId="22" borderId="29" xfId="50" applyNumberFormat="1" applyFont="1" applyFill="1" applyBorder="1" applyAlignment="1" applyProtection="1">
      <alignment horizontal="center"/>
    </xf>
    <xf numFmtId="49" fontId="34" fillId="22" borderId="24" xfId="50" applyNumberFormat="1" applyFont="1" applyFill="1" applyBorder="1" applyAlignment="1" applyProtection="1">
      <alignment horizontal="center"/>
    </xf>
    <xf numFmtId="49" fontId="34" fillId="22" borderId="40" xfId="50" applyNumberFormat="1" applyFont="1" applyFill="1" applyBorder="1" applyAlignment="1" applyProtection="1">
      <alignment horizontal="center"/>
    </xf>
    <xf numFmtId="49" fontId="41" fillId="22" borderId="37" xfId="50" applyNumberFormat="1" applyFont="1" applyFill="1" applyBorder="1" applyAlignment="1" applyProtection="1">
      <alignment horizontal="left" vertical="center"/>
    </xf>
    <xf numFmtId="49" fontId="41" fillId="22" borderId="13" xfId="50" applyNumberFormat="1" applyFont="1" applyFill="1" applyBorder="1" applyAlignment="1" applyProtection="1">
      <alignment horizontal="left" vertical="center"/>
    </xf>
    <xf numFmtId="49" fontId="41" fillId="22" borderId="14" xfId="50" applyNumberFormat="1" applyFont="1" applyFill="1" applyBorder="1" applyAlignment="1" applyProtection="1">
      <alignment horizontal="left" vertical="center"/>
    </xf>
    <xf numFmtId="49" fontId="34" fillId="22" borderId="22" xfId="50" applyNumberFormat="1" applyFont="1" applyFill="1" applyBorder="1" applyAlignment="1" applyProtection="1">
      <alignment horizontal="center" vertical="center"/>
    </xf>
    <xf numFmtId="49" fontId="34" fillId="22" borderId="14" xfId="50" applyNumberFormat="1" applyFont="1" applyFill="1" applyBorder="1" applyAlignment="1" applyProtection="1">
      <alignment horizontal="center" vertical="center"/>
    </xf>
    <xf numFmtId="49" fontId="34" fillId="22" borderId="13" xfId="50" applyNumberFormat="1" applyFont="1" applyFill="1" applyBorder="1" applyAlignment="1" applyProtection="1">
      <alignment horizontal="center" vertical="center"/>
    </xf>
    <xf numFmtId="49" fontId="34" fillId="22" borderId="43" xfId="50" applyNumberFormat="1" applyFont="1" applyFill="1" applyBorder="1" applyAlignment="1" applyProtection="1">
      <alignment horizontal="center" vertical="center"/>
    </xf>
    <xf numFmtId="49" fontId="41" fillId="22" borderId="45" xfId="50" applyNumberFormat="1" applyFont="1" applyFill="1" applyBorder="1" applyAlignment="1" applyProtection="1">
      <alignment horizontal="left"/>
    </xf>
    <xf numFmtId="49" fontId="41" fillId="22" borderId="36" xfId="50" applyNumberFormat="1" applyFont="1" applyFill="1" applyBorder="1" applyAlignment="1" applyProtection="1">
      <alignment horizontal="left"/>
    </xf>
    <xf numFmtId="49" fontId="41" fillId="22" borderId="58" xfId="50" applyNumberFormat="1" applyFont="1" applyFill="1" applyBorder="1" applyAlignment="1" applyProtection="1">
      <alignment horizontal="left"/>
    </xf>
    <xf numFmtId="40" fontId="37" fillId="33" borderId="35" xfId="0" applyNumberFormat="1" applyFont="1" applyFill="1" applyBorder="1" applyAlignment="1" applyProtection="1">
      <alignment horizontal="center"/>
    </xf>
    <xf numFmtId="40" fontId="37" fillId="33" borderId="58" xfId="0" applyNumberFormat="1" applyFont="1" applyFill="1" applyBorder="1" applyAlignment="1" applyProtection="1">
      <alignment horizontal="center"/>
    </xf>
    <xf numFmtId="40" fontId="41" fillId="21" borderId="35" xfId="50" applyNumberFormat="1" applyFont="1" applyFill="1" applyBorder="1" applyAlignment="1" applyProtection="1">
      <protection locked="0"/>
    </xf>
    <xf numFmtId="40" fontId="41" fillId="21" borderId="36" xfId="50" applyNumberFormat="1" applyFont="1" applyFill="1" applyBorder="1" applyAlignment="1" applyProtection="1">
      <protection locked="0"/>
    </xf>
    <xf numFmtId="40" fontId="41" fillId="21" borderId="58" xfId="50" applyNumberFormat="1" applyFont="1" applyFill="1" applyBorder="1" applyAlignment="1" applyProtection="1">
      <protection locked="0"/>
    </xf>
    <xf numFmtId="40" fontId="41" fillId="28" borderId="35" xfId="50" applyNumberFormat="1" applyFont="1" applyFill="1" applyBorder="1" applyAlignment="1" applyProtection="1"/>
    <xf numFmtId="40" fontId="41" fillId="28" borderId="55" xfId="50" applyNumberFormat="1" applyFont="1" applyFill="1" applyBorder="1" applyAlignment="1" applyProtection="1"/>
    <xf numFmtId="169" fontId="35" fillId="19" borderId="23" xfId="50" applyFont="1" applyFill="1" applyBorder="1" applyAlignment="1" applyProtection="1"/>
    <xf numFmtId="49" fontId="41" fillId="23" borderId="52" xfId="50" applyNumberFormat="1" applyFont="1" applyFill="1" applyBorder="1" applyAlignment="1" applyProtection="1">
      <alignment horizontal="left" vertical="center"/>
    </xf>
    <xf numFmtId="49" fontId="41" fillId="23" borderId="53" xfId="50" applyNumberFormat="1" applyFont="1" applyFill="1" applyBorder="1" applyAlignment="1" applyProtection="1">
      <alignment horizontal="left" vertical="center"/>
    </xf>
    <xf numFmtId="49" fontId="41" fillId="23" borderId="54" xfId="50" applyNumberFormat="1" applyFont="1" applyFill="1" applyBorder="1" applyAlignment="1" applyProtection="1">
      <alignment horizontal="center"/>
    </xf>
    <xf numFmtId="49" fontId="41" fillId="23" borderId="29" xfId="50" applyNumberFormat="1" applyFont="1" applyFill="1" applyBorder="1" applyAlignment="1" applyProtection="1">
      <alignment horizontal="center"/>
    </xf>
    <xf numFmtId="49" fontId="41" fillId="23" borderId="24" xfId="50" applyNumberFormat="1" applyFont="1" applyFill="1" applyBorder="1" applyAlignment="1" applyProtection="1">
      <alignment horizontal="center"/>
    </xf>
    <xf numFmtId="49" fontId="41" fillId="23" borderId="40" xfId="50" applyNumberFormat="1" applyFont="1" applyFill="1" applyBorder="1" applyAlignment="1" applyProtection="1">
      <alignment horizontal="center"/>
    </xf>
    <xf numFmtId="49" fontId="41" fillId="23" borderId="26" xfId="50" applyNumberFormat="1" applyFont="1" applyFill="1" applyBorder="1" applyAlignment="1" applyProtection="1">
      <alignment horizontal="left" vertical="center"/>
    </xf>
    <xf numFmtId="49" fontId="41" fillId="23" borderId="17" xfId="50" applyNumberFormat="1" applyFont="1" applyFill="1" applyBorder="1" applyAlignment="1" applyProtection="1">
      <alignment horizontal="left" vertical="center"/>
    </xf>
    <xf numFmtId="49" fontId="41" fillId="23" borderId="18" xfId="50" applyNumberFormat="1" applyFont="1" applyFill="1" applyBorder="1" applyAlignment="1" applyProtection="1">
      <alignment horizontal="left" vertical="center"/>
    </xf>
    <xf numFmtId="49" fontId="34" fillId="23" borderId="12" xfId="50" applyNumberFormat="1" applyFont="1" applyFill="1" applyBorder="1" applyAlignment="1" applyProtection="1">
      <alignment horizontal="center" vertical="center"/>
    </xf>
    <xf numFmtId="49" fontId="34" fillId="23" borderId="57" xfId="50" applyNumberFormat="1" applyFont="1" applyFill="1" applyBorder="1" applyAlignment="1" applyProtection="1">
      <alignment horizontal="center" vertical="center"/>
    </xf>
    <xf numFmtId="49" fontId="41" fillId="26" borderId="26" xfId="50" applyNumberFormat="1" applyFont="1" applyFill="1" applyBorder="1" applyAlignment="1" applyProtection="1">
      <alignment horizontal="left" vertical="center" wrapText="1"/>
    </xf>
    <xf numFmtId="49" fontId="35" fillId="26" borderId="17" xfId="50" applyNumberFormat="1" applyFont="1" applyFill="1" applyBorder="1" applyAlignment="1" applyProtection="1">
      <alignment horizontal="left" vertical="center" wrapText="1"/>
    </xf>
    <xf numFmtId="49" fontId="35" fillId="26" borderId="18" xfId="50" applyNumberFormat="1" applyFont="1" applyFill="1" applyBorder="1" applyAlignment="1" applyProtection="1">
      <alignment horizontal="left" vertical="center" wrapText="1"/>
    </xf>
    <xf numFmtId="40" fontId="41" fillId="0" borderId="18" xfId="50" applyNumberFormat="1" applyFont="1" applyFill="1" applyBorder="1" applyAlignment="1" applyProtection="1">
      <protection locked="0"/>
    </xf>
    <xf numFmtId="40" fontId="41" fillId="0" borderId="17" xfId="50" applyNumberFormat="1" applyFont="1" applyFill="1" applyBorder="1" applyAlignment="1" applyProtection="1">
      <protection locked="0"/>
    </xf>
    <xf numFmtId="40" fontId="41" fillId="28" borderId="16" xfId="50" applyNumberFormat="1" applyFont="1" applyFill="1" applyBorder="1" applyAlignment="1" applyProtection="1"/>
    <xf numFmtId="40" fontId="41" fillId="28" borderId="50" xfId="50" applyNumberFormat="1" applyFont="1" applyFill="1" applyBorder="1" applyAlignment="1" applyProtection="1"/>
    <xf numFmtId="49" fontId="34" fillId="26" borderId="45" xfId="42" applyNumberFormat="1" applyFont="1" applyFill="1" applyBorder="1" applyAlignment="1" applyProtection="1">
      <alignment horizontal="left" vertical="center" wrapText="1"/>
    </xf>
    <xf numFmtId="49" fontId="54" fillId="26" borderId="36" xfId="42" applyNumberFormat="1" applyFont="1" applyFill="1" applyBorder="1" applyAlignment="1" applyProtection="1">
      <alignment horizontal="left"/>
    </xf>
    <xf numFmtId="49" fontId="54" fillId="26" borderId="58" xfId="42" applyNumberFormat="1" applyFont="1" applyFill="1" applyBorder="1" applyAlignment="1" applyProtection="1">
      <alignment horizontal="left"/>
    </xf>
    <xf numFmtId="40" fontId="41" fillId="0" borderId="35" xfId="50" applyNumberFormat="1" applyFont="1" applyFill="1" applyBorder="1" applyAlignment="1" applyProtection="1">
      <protection locked="0"/>
    </xf>
    <xf numFmtId="40" fontId="41" fillId="0" borderId="58" xfId="50" applyNumberFormat="1" applyFont="1" applyFill="1" applyBorder="1" applyAlignment="1" applyProtection="1">
      <protection locked="0"/>
    </xf>
    <xf numFmtId="40" fontId="41" fillId="0" borderId="36" xfId="50" applyNumberFormat="1" applyFont="1" applyFill="1" applyBorder="1" applyAlignment="1" applyProtection="1">
      <protection locked="0"/>
    </xf>
    <xf numFmtId="49" fontId="80" fillId="19" borderId="16" xfId="50" applyNumberFormat="1" applyFont="1" applyFill="1" applyBorder="1" applyAlignment="1" applyProtection="1">
      <alignment horizontal="center"/>
      <protection locked="0"/>
    </xf>
    <xf numFmtId="49" fontId="80" fillId="19" borderId="50" xfId="50" applyNumberFormat="1" applyFont="1" applyFill="1" applyBorder="1" applyAlignment="1" applyProtection="1">
      <alignment horizontal="center"/>
      <protection locked="0"/>
    </xf>
    <xf numFmtId="8" fontId="41" fillId="28" borderId="16" xfId="52" applyNumberFormat="1" applyFont="1" applyFill="1" applyBorder="1" applyAlignment="1" applyProtection="1"/>
    <xf numFmtId="8" fontId="41" fillId="28" borderId="50" xfId="52" applyNumberFormat="1" applyFont="1" applyFill="1" applyBorder="1" applyAlignment="1" applyProtection="1"/>
    <xf numFmtId="49" fontId="22" fillId="20" borderId="26" xfId="50" applyNumberFormat="1" applyFont="1" applyFill="1" applyBorder="1" applyAlignment="1" applyProtection="1">
      <alignment horizontal="left"/>
    </xf>
    <xf numFmtId="49" fontId="22" fillId="20" borderId="18" xfId="50" applyNumberFormat="1" applyFont="1" applyFill="1" applyBorder="1" applyAlignment="1" applyProtection="1">
      <alignment horizontal="left"/>
    </xf>
    <xf numFmtId="49" fontId="41" fillId="23" borderId="62" xfId="50" applyNumberFormat="1" applyFont="1" applyFill="1" applyBorder="1" applyAlignment="1" applyProtection="1">
      <alignment horizontal="left" vertical="center"/>
    </xf>
    <xf numFmtId="49" fontId="41" fillId="23" borderId="23" xfId="50" applyNumberFormat="1" applyFont="1" applyFill="1" applyBorder="1" applyAlignment="1" applyProtection="1">
      <alignment horizontal="left" vertical="center"/>
    </xf>
    <xf numFmtId="49" fontId="46" fillId="23" borderId="65" xfId="50" applyNumberFormat="1" applyFont="1" applyFill="1" applyBorder="1" applyAlignment="1" applyProtection="1">
      <alignment horizontal="center"/>
    </xf>
    <xf numFmtId="49" fontId="46" fillId="23" borderId="32" xfId="50" applyNumberFormat="1" applyFont="1" applyFill="1" applyBorder="1" applyAlignment="1" applyProtection="1">
      <alignment horizontal="center"/>
    </xf>
    <xf numFmtId="49" fontId="46" fillId="23" borderId="64" xfId="50" applyNumberFormat="1" applyFont="1" applyFill="1" applyBorder="1" applyAlignment="1" applyProtection="1">
      <alignment horizontal="center"/>
    </xf>
    <xf numFmtId="49" fontId="41" fillId="23" borderId="65" xfId="50" applyNumberFormat="1" applyFont="1" applyFill="1" applyBorder="1" applyAlignment="1" applyProtection="1">
      <alignment horizontal="center"/>
    </xf>
    <xf numFmtId="49" fontId="41" fillId="23" borderId="66" xfId="50" applyNumberFormat="1" applyFont="1" applyFill="1" applyBorder="1" applyAlignment="1" applyProtection="1">
      <alignment horizontal="center"/>
    </xf>
    <xf numFmtId="49" fontId="34" fillId="26" borderId="63" xfId="42" applyNumberFormat="1" applyFont="1" applyFill="1" applyBorder="1" applyAlignment="1" applyProtection="1">
      <alignment horizontal="left" vertical="center" wrapText="1"/>
    </xf>
    <xf numFmtId="49" fontId="30" fillId="26" borderId="60" xfId="50" applyNumberFormat="1" applyFont="1" applyFill="1" applyBorder="1" applyAlignment="1" applyProtection="1">
      <alignment horizontal="left"/>
    </xf>
    <xf numFmtId="49" fontId="30" fillId="26" borderId="61" xfId="50" applyNumberFormat="1" applyFont="1" applyFill="1" applyBorder="1" applyAlignment="1" applyProtection="1">
      <alignment horizontal="left"/>
    </xf>
    <xf numFmtId="40" fontId="41" fillId="0" borderId="14" xfId="50" applyNumberFormat="1" applyFont="1" applyFill="1" applyBorder="1" applyAlignment="1" applyProtection="1">
      <protection locked="0"/>
    </xf>
    <xf numFmtId="40" fontId="41" fillId="21" borderId="53" xfId="50" applyNumberFormat="1" applyFont="1" applyFill="1" applyBorder="1" applyAlignment="1" applyProtection="1">
      <protection locked="0"/>
    </xf>
    <xf numFmtId="40" fontId="41" fillId="28" borderId="22" xfId="50" applyNumberFormat="1" applyFont="1" applyFill="1" applyBorder="1" applyAlignment="1" applyProtection="1"/>
    <xf numFmtId="40" fontId="41" fillId="28" borderId="43" xfId="50" applyNumberFormat="1" applyFont="1" applyFill="1" applyBorder="1" applyAlignment="1" applyProtection="1"/>
    <xf numFmtId="8" fontId="41" fillId="19" borderId="16" xfId="52" applyNumberFormat="1" applyFont="1" applyFill="1" applyBorder="1" applyAlignment="1" applyProtection="1">
      <protection locked="0"/>
    </xf>
    <xf numFmtId="8" fontId="41" fillId="19" borderId="50" xfId="52" applyNumberFormat="1" applyFont="1" applyFill="1" applyBorder="1" applyAlignment="1" applyProtection="1">
      <protection locked="0"/>
    </xf>
    <xf numFmtId="49" fontId="4" fillId="29" borderId="63" xfId="50" applyNumberFormat="1" applyFont="1" applyFill="1" applyBorder="1" applyAlignment="1" applyProtection="1">
      <alignment horizontal="center"/>
    </xf>
    <xf numFmtId="49" fontId="4" fillId="29" borderId="60" xfId="50" applyNumberFormat="1" applyFont="1" applyFill="1" applyBorder="1" applyAlignment="1" applyProtection="1">
      <alignment horizontal="center"/>
    </xf>
    <xf numFmtId="49" fontId="4" fillId="29" borderId="59" xfId="50" applyNumberFormat="1" applyFont="1" applyFill="1" applyBorder="1" applyAlignment="1" applyProtection="1">
      <alignment horizontal="center"/>
    </xf>
    <xf numFmtId="49" fontId="83" fillId="20" borderId="26" xfId="42" applyNumberFormat="1" applyFont="1" applyFill="1" applyBorder="1" applyAlignment="1" applyProtection="1">
      <alignment horizontal="right" vertical="center" wrapText="1" indent="1"/>
    </xf>
    <xf numFmtId="49" fontId="83" fillId="20" borderId="17" xfId="42" applyNumberFormat="1" applyFont="1" applyFill="1" applyBorder="1" applyAlignment="1" applyProtection="1">
      <alignment horizontal="right" vertical="center" wrapText="1" indent="1"/>
    </xf>
    <xf numFmtId="49" fontId="83" fillId="20" borderId="18" xfId="42" applyNumberFormat="1" applyFont="1" applyFill="1" applyBorder="1" applyAlignment="1" applyProtection="1">
      <alignment horizontal="right" vertical="center" wrapText="1" indent="1"/>
    </xf>
    <xf numFmtId="49" fontId="22" fillId="21" borderId="23" xfId="50" applyNumberFormat="1" applyFont="1" applyFill="1" applyBorder="1" applyAlignment="1" applyProtection="1">
      <alignment horizontal="center"/>
    </xf>
    <xf numFmtId="40" fontId="41" fillId="19" borderId="16" xfId="52" applyNumberFormat="1" applyFont="1" applyFill="1" applyBorder="1" applyAlignment="1" applyProtection="1">
      <protection locked="0"/>
    </xf>
    <xf numFmtId="40" fontId="41" fillId="19" borderId="50" xfId="52" applyNumberFormat="1" applyFont="1" applyFill="1" applyBorder="1" applyAlignment="1" applyProtection="1">
      <protection locked="0"/>
    </xf>
    <xf numFmtId="49" fontId="34" fillId="26" borderId="26" xfId="42" applyNumberFormat="1" applyFont="1" applyFill="1" applyBorder="1" applyAlignment="1" applyProtection="1">
      <alignment horizontal="left" vertical="center" wrapText="1"/>
    </xf>
    <xf numFmtId="49" fontId="34" fillId="26" borderId="17" xfId="42" applyNumberFormat="1" applyFont="1" applyFill="1" applyBorder="1" applyAlignment="1" applyProtection="1">
      <alignment horizontal="left" vertical="center" wrapText="1"/>
    </xf>
    <xf numFmtId="49" fontId="34" fillId="26" borderId="18" xfId="42" applyNumberFormat="1" applyFont="1" applyFill="1" applyBorder="1" applyAlignment="1" applyProtection="1">
      <alignment horizontal="left" vertical="center" wrapText="1"/>
    </xf>
    <xf numFmtId="40" fontId="41" fillId="0" borderId="68" xfId="50" applyNumberFormat="1" applyFont="1" applyFill="1" applyBorder="1" applyAlignment="1" applyProtection="1">
      <protection locked="0"/>
    </xf>
    <xf numFmtId="40" fontId="41" fillId="0" borderId="69" xfId="50" applyNumberFormat="1" applyFont="1" applyFill="1" applyBorder="1" applyAlignment="1" applyProtection="1">
      <protection locked="0"/>
    </xf>
    <xf numFmtId="40" fontId="41" fillId="21" borderId="74" xfId="50" applyNumberFormat="1" applyFont="1" applyFill="1" applyBorder="1" applyAlignment="1" applyProtection="1">
      <protection locked="0"/>
    </xf>
    <xf numFmtId="40" fontId="41" fillId="28" borderId="68" xfId="50" applyNumberFormat="1" applyFont="1" applyFill="1" applyBorder="1" applyAlignment="1" applyProtection="1"/>
    <xf numFmtId="40" fontId="41" fillId="28" borderId="71" xfId="50" applyNumberFormat="1" applyFont="1" applyFill="1" applyBorder="1" applyAlignment="1" applyProtection="1"/>
    <xf numFmtId="49" fontId="46" fillId="26" borderId="45" xfId="50" applyNumberFormat="1" applyFont="1" applyFill="1" applyBorder="1" applyAlignment="1" applyProtection="1">
      <alignment horizontal="right" vertical="center" wrapText="1" indent="1"/>
    </xf>
    <xf numFmtId="49" fontId="46" fillId="26" borderId="36" xfId="50" applyNumberFormat="1" applyFont="1" applyFill="1" applyBorder="1" applyAlignment="1" applyProtection="1">
      <alignment horizontal="right" vertical="center" wrapText="1" indent="1"/>
    </xf>
    <xf numFmtId="49" fontId="46" fillId="26" borderId="58" xfId="50" applyNumberFormat="1" applyFont="1" applyFill="1" applyBorder="1" applyAlignment="1" applyProtection="1">
      <alignment horizontal="right" vertical="center" wrapText="1" indent="1"/>
    </xf>
    <xf numFmtId="40" fontId="41" fillId="28" borderId="67" xfId="50" applyNumberFormat="1" applyFont="1" applyFill="1" applyBorder="1" applyAlignment="1" applyProtection="1"/>
    <xf numFmtId="40" fontId="41" fillId="28" borderId="70" xfId="50" applyNumberFormat="1" applyFont="1" applyFill="1" applyBorder="1" applyAlignment="1" applyProtection="1"/>
    <xf numFmtId="165" fontId="37" fillId="19" borderId="16" xfId="44" applyNumberFormat="1" applyFont="1" applyFill="1" applyBorder="1" applyAlignment="1" applyProtection="1">
      <alignment horizontal="center"/>
      <protection locked="0"/>
    </xf>
    <xf numFmtId="165" fontId="37" fillId="19" borderId="50" xfId="44" applyNumberFormat="1" applyFont="1" applyFill="1" applyBorder="1" applyAlignment="1" applyProtection="1">
      <alignment horizontal="center"/>
      <protection locked="0"/>
    </xf>
    <xf numFmtId="166" fontId="37" fillId="19" borderId="16" xfId="44" applyNumberFormat="1" applyFont="1" applyFill="1" applyBorder="1" applyAlignment="1" applyProtection="1">
      <alignment horizontal="center"/>
      <protection locked="0"/>
    </xf>
    <xf numFmtId="166" fontId="37" fillId="19" borderId="50" xfId="44" applyNumberFormat="1" applyFont="1" applyFill="1" applyBorder="1" applyAlignment="1" applyProtection="1">
      <alignment horizontal="center"/>
      <protection locked="0"/>
    </xf>
    <xf numFmtId="8" fontId="41" fillId="28" borderId="16" xfId="50" applyNumberFormat="1" applyFont="1" applyFill="1" applyBorder="1" applyAlignment="1" applyProtection="1"/>
    <xf numFmtId="8" fontId="41" fillId="28" borderId="50" xfId="50" applyNumberFormat="1" applyFont="1" applyFill="1" applyBorder="1" applyAlignment="1" applyProtection="1"/>
    <xf numFmtId="49" fontId="22" fillId="20" borderId="63" xfId="50" applyNumberFormat="1" applyFont="1" applyFill="1" applyBorder="1" applyAlignment="1" applyProtection="1">
      <alignment horizontal="center"/>
    </xf>
    <xf numFmtId="49" fontId="22" fillId="20" borderId="60" xfId="50" applyNumberFormat="1" applyFont="1" applyFill="1" applyBorder="1" applyAlignment="1" applyProtection="1">
      <alignment horizontal="center"/>
    </xf>
    <xf numFmtId="49" fontId="22" fillId="20" borderId="61" xfId="50" applyNumberFormat="1" applyFont="1" applyFill="1" applyBorder="1" applyAlignment="1" applyProtection="1">
      <alignment horizontal="center"/>
    </xf>
    <xf numFmtId="49" fontId="41" fillId="20" borderId="34" xfId="50" applyNumberFormat="1" applyFont="1" applyFill="1" applyBorder="1" applyAlignment="1" applyProtection="1">
      <alignment horizontal="center"/>
    </xf>
    <xf numFmtId="49" fontId="41" fillId="20" borderId="59" xfId="50" applyNumberFormat="1" applyFont="1" applyFill="1" applyBorder="1" applyAlignment="1" applyProtection="1">
      <alignment horizontal="center"/>
    </xf>
    <xf numFmtId="49" fontId="22" fillId="20" borderId="26" xfId="50" applyNumberFormat="1" applyFont="1" applyFill="1" applyBorder="1" applyAlignment="1" applyProtection="1">
      <alignment horizontal="center" vertical="center" wrapText="1"/>
    </xf>
    <xf numFmtId="49" fontId="22" fillId="20" borderId="18" xfId="50" applyNumberFormat="1" applyFont="1" applyFill="1" applyBorder="1" applyAlignment="1" applyProtection="1">
      <alignment horizontal="center" vertical="center" wrapText="1"/>
    </xf>
    <xf numFmtId="49" fontId="46" fillId="29" borderId="26" xfId="50" applyNumberFormat="1" applyFont="1" applyFill="1" applyBorder="1" applyAlignment="1" applyProtection="1">
      <alignment horizontal="center"/>
    </xf>
    <xf numFmtId="49" fontId="46" fillId="29" borderId="18" xfId="50" applyNumberFormat="1" applyFont="1" applyFill="1" applyBorder="1" applyAlignment="1" applyProtection="1">
      <alignment horizontal="center"/>
    </xf>
    <xf numFmtId="49" fontId="46" fillId="29" borderId="45" xfId="50" applyNumberFormat="1" applyFont="1" applyFill="1" applyBorder="1" applyAlignment="1" applyProtection="1">
      <alignment horizontal="center"/>
    </xf>
    <xf numFmtId="49" fontId="46" fillId="29" borderId="58" xfId="50" applyNumberFormat="1" applyFont="1" applyFill="1" applyBorder="1" applyAlignment="1" applyProtection="1">
      <alignment horizontal="center"/>
    </xf>
    <xf numFmtId="169" fontId="37" fillId="19" borderId="16" xfId="44" applyNumberFormat="1" applyFont="1" applyFill="1" applyBorder="1" applyAlignment="1" applyProtection="1">
      <alignment horizontal="center"/>
      <protection locked="0"/>
    </xf>
    <xf numFmtId="169" fontId="37" fillId="19" borderId="50" xfId="44" applyNumberFormat="1" applyFont="1" applyFill="1" applyBorder="1" applyAlignment="1" applyProtection="1">
      <alignment horizontal="center"/>
      <protection locked="0"/>
    </xf>
    <xf numFmtId="169" fontId="34" fillId="20" borderId="63" xfId="50" applyFont="1" applyFill="1" applyBorder="1" applyAlignment="1" applyProtection="1">
      <alignment horizontal="center" vertical="center"/>
    </xf>
    <xf numFmtId="169" fontId="34" fillId="20" borderId="60" xfId="50" applyFont="1" applyFill="1" applyBorder="1" applyAlignment="1" applyProtection="1">
      <alignment horizontal="center" vertical="center"/>
    </xf>
    <xf numFmtId="169" fontId="34" fillId="20" borderId="59" xfId="50" applyFont="1" applyFill="1" applyBorder="1" applyAlignment="1" applyProtection="1">
      <alignment horizontal="center" vertical="center"/>
    </xf>
    <xf numFmtId="49" fontId="46" fillId="27" borderId="62" xfId="50" applyNumberFormat="1" applyFont="1" applyFill="1" applyBorder="1" applyAlignment="1" applyProtection="1">
      <alignment horizontal="right" vertical="center" indent="1"/>
    </xf>
    <xf numFmtId="49" fontId="46" fillId="27" borderId="23" xfId="50" applyNumberFormat="1" applyFont="1" applyFill="1" applyBorder="1" applyAlignment="1" applyProtection="1">
      <alignment horizontal="right" vertical="center" indent="1"/>
    </xf>
    <xf numFmtId="49" fontId="46" fillId="27" borderId="32" xfId="50" applyNumberFormat="1" applyFont="1" applyFill="1" applyBorder="1" applyAlignment="1" applyProtection="1">
      <alignment horizontal="right" vertical="center" indent="1"/>
    </xf>
    <xf numFmtId="40" fontId="41" fillId="28" borderId="72" xfId="42" applyNumberFormat="1" applyFont="1" applyFill="1" applyBorder="1" applyAlignment="1" applyProtection="1"/>
    <xf numFmtId="40" fontId="35" fillId="28" borderId="73" xfId="42" applyNumberFormat="1" applyFont="1" applyFill="1" applyBorder="1" applyProtection="1"/>
    <xf numFmtId="49" fontId="4" fillId="20" borderId="45" xfId="50" applyNumberFormat="1" applyFont="1" applyFill="1" applyBorder="1" applyAlignment="1" applyProtection="1">
      <alignment horizontal="right" indent="1"/>
    </xf>
    <xf numFmtId="49" fontId="4" fillId="20" borderId="36" xfId="50" applyNumberFormat="1" applyFont="1" applyFill="1" applyBorder="1" applyAlignment="1" applyProtection="1">
      <alignment horizontal="right" indent="1"/>
    </xf>
    <xf numFmtId="49" fontId="4" fillId="20" borderId="58" xfId="50" applyNumberFormat="1" applyFont="1" applyFill="1" applyBorder="1" applyAlignment="1" applyProtection="1">
      <alignment horizontal="right" indent="1"/>
    </xf>
    <xf numFmtId="8" fontId="41" fillId="28" borderId="35" xfId="52" applyNumberFormat="1" applyFont="1" applyFill="1" applyBorder="1" applyAlignment="1" applyProtection="1"/>
    <xf numFmtId="8" fontId="41" fillId="28" borderId="55" xfId="52" applyNumberFormat="1" applyFont="1" applyFill="1" applyBorder="1" applyAlignment="1" applyProtection="1"/>
    <xf numFmtId="8" fontId="37" fillId="30" borderId="16" xfId="50" applyNumberFormat="1" applyFont="1" applyFill="1" applyBorder="1" applyAlignment="1" applyProtection="1">
      <alignment horizontal="center"/>
      <protection locked="0"/>
    </xf>
    <xf numFmtId="8" fontId="37" fillId="30" borderId="50" xfId="50" applyNumberFormat="1" applyFont="1" applyFill="1" applyBorder="1" applyAlignment="1" applyProtection="1">
      <alignment horizontal="center"/>
      <protection locked="0"/>
    </xf>
    <xf numFmtId="49" fontId="37" fillId="20" borderId="26" xfId="50" applyNumberFormat="1" applyFont="1" applyFill="1" applyBorder="1" applyAlignment="1" applyProtection="1">
      <alignment horizontal="right" indent="1"/>
    </xf>
    <xf numFmtId="49" fontId="37" fillId="20" borderId="17" xfId="50" applyNumberFormat="1" applyFont="1" applyFill="1" applyBorder="1" applyAlignment="1" applyProtection="1">
      <alignment horizontal="right" indent="1"/>
    </xf>
    <xf numFmtId="49" fontId="37" fillId="20" borderId="18" xfId="50" applyNumberFormat="1" applyFont="1" applyFill="1" applyBorder="1" applyAlignment="1" applyProtection="1">
      <alignment horizontal="right" indent="1"/>
    </xf>
    <xf numFmtId="14" fontId="37" fillId="30" borderId="35" xfId="50" applyNumberFormat="1" applyFont="1" applyFill="1" applyBorder="1" applyAlignment="1" applyProtection="1">
      <alignment horizontal="center"/>
      <protection locked="0"/>
    </xf>
    <xf numFmtId="14" fontId="37" fillId="30" borderId="55" xfId="50" applyNumberFormat="1" applyFont="1" applyFill="1" applyBorder="1" applyAlignment="1" applyProtection="1">
      <alignment horizontal="center"/>
      <protection locked="0"/>
    </xf>
    <xf numFmtId="49" fontId="41" fillId="20" borderId="26" xfId="43" applyNumberFormat="1" applyFont="1" applyFill="1" applyBorder="1" applyAlignment="1" applyProtection="1">
      <alignment horizontal="right" indent="1"/>
    </xf>
    <xf numFmtId="49" fontId="41" fillId="20" borderId="17" xfId="43" applyNumberFormat="1" applyFont="1" applyFill="1" applyBorder="1" applyAlignment="1" applyProtection="1">
      <alignment horizontal="right" indent="1"/>
    </xf>
    <xf numFmtId="49" fontId="41" fillId="20" borderId="18" xfId="43" applyNumberFormat="1" applyFont="1" applyFill="1" applyBorder="1" applyAlignment="1" applyProtection="1">
      <alignment horizontal="right" indent="1"/>
    </xf>
    <xf numFmtId="49" fontId="30" fillId="19" borderId="23" xfId="50" applyNumberFormat="1" applyFont="1" applyFill="1" applyBorder="1" applyAlignment="1" applyProtection="1">
      <alignment vertical="center"/>
    </xf>
    <xf numFmtId="4" fontId="30" fillId="19" borderId="23" xfId="50" applyNumberFormat="1" applyFont="1" applyFill="1" applyBorder="1" applyAlignment="1" applyProtection="1"/>
    <xf numFmtId="4" fontId="30" fillId="19" borderId="24" xfId="50" applyNumberFormat="1" applyFont="1" applyFill="1" applyBorder="1" applyAlignment="1" applyProtection="1"/>
    <xf numFmtId="49" fontId="22" fillId="20" borderId="45" xfId="50" applyNumberFormat="1" applyFont="1" applyFill="1" applyBorder="1" applyAlignment="1" applyProtection="1">
      <alignment horizontal="left"/>
    </xf>
    <xf numFmtId="49" fontId="22" fillId="20" borderId="58" xfId="50" applyNumberFormat="1" applyFont="1" applyFill="1" applyBorder="1" applyAlignment="1" applyProtection="1">
      <alignment horizontal="left"/>
    </xf>
    <xf numFmtId="49" fontId="37" fillId="19" borderId="35" xfId="50" applyNumberFormat="1" applyFont="1" applyFill="1" applyBorder="1" applyAlignment="1" applyProtection="1">
      <alignment horizontal="center"/>
      <protection locked="0"/>
    </xf>
    <xf numFmtId="49" fontId="37" fillId="19" borderId="55" xfId="50" applyNumberFormat="1" applyFont="1" applyFill="1" applyBorder="1" applyAlignment="1" applyProtection="1">
      <alignment horizontal="center"/>
      <protection locked="0"/>
    </xf>
    <xf numFmtId="49" fontId="34" fillId="20" borderId="26" xfId="0" applyNumberFormat="1" applyFont="1" applyFill="1" applyBorder="1" applyAlignment="1" applyProtection="1">
      <alignment horizontal="right" vertical="center" wrapText="1" indent="1"/>
    </xf>
    <xf numFmtId="49" fontId="34" fillId="20" borderId="17" xfId="0" applyNumberFormat="1" applyFont="1" applyFill="1" applyBorder="1" applyAlignment="1" applyProtection="1">
      <alignment horizontal="right" vertical="center" wrapText="1" indent="1"/>
    </xf>
    <xf numFmtId="49" fontId="34" fillId="20" borderId="18" xfId="0" applyNumberFormat="1" applyFont="1" applyFill="1" applyBorder="1" applyAlignment="1" applyProtection="1">
      <alignment horizontal="right" vertical="center" wrapText="1" indent="1"/>
    </xf>
    <xf numFmtId="40" fontId="46" fillId="0" borderId="16" xfId="40" applyNumberFormat="1" applyFont="1" applyFill="1" applyBorder="1" applyAlignment="1" applyProtection="1">
      <protection locked="0"/>
    </xf>
    <xf numFmtId="40" fontId="46" fillId="0" borderId="18" xfId="40" applyNumberFormat="1" applyFont="1" applyFill="1" applyBorder="1" applyAlignment="1" applyProtection="1">
      <protection locked="0"/>
    </xf>
    <xf numFmtId="40" fontId="41" fillId="28" borderId="16" xfId="40" applyNumberFormat="1" applyFont="1" applyFill="1" applyBorder="1" applyAlignment="1" applyProtection="1"/>
    <xf numFmtId="40" fontId="41" fillId="28" borderId="50" xfId="40" applyNumberFormat="1" applyFont="1" applyFill="1" applyBorder="1" applyAlignment="1" applyProtection="1"/>
    <xf numFmtId="40" fontId="41" fillId="28" borderId="35" xfId="40" applyNumberFormat="1" applyFont="1" applyFill="1" applyBorder="1" applyAlignment="1" applyProtection="1"/>
    <xf numFmtId="40" fontId="41" fillId="28" borderId="58" xfId="40" applyNumberFormat="1" applyFont="1" applyFill="1" applyBorder="1" applyAlignment="1" applyProtection="1"/>
    <xf numFmtId="40" fontId="41" fillId="28" borderId="55" xfId="40" applyNumberFormat="1" applyFont="1" applyFill="1" applyBorder="1" applyAlignment="1" applyProtection="1"/>
    <xf numFmtId="0" fontId="55" fillId="0" borderId="17" xfId="40" applyNumberFormat="1" applyFont="1" applyBorder="1" applyAlignment="1" applyProtection="1">
      <alignment horizontal="center"/>
      <protection locked="0"/>
    </xf>
    <xf numFmtId="0" fontId="55" fillId="0" borderId="18" xfId="40" applyNumberFormat="1" applyFont="1" applyBorder="1" applyAlignment="1" applyProtection="1">
      <alignment horizontal="center"/>
      <protection locked="0"/>
    </xf>
    <xf numFmtId="164" fontId="39" fillId="0" borderId="28" xfId="40" applyNumberFormat="1" applyFont="1" applyFill="1" applyBorder="1" applyAlignment="1" applyProtection="1">
      <alignment horizontal="center" vertical="center"/>
    </xf>
    <xf numFmtId="164" fontId="39" fillId="0" borderId="24" xfId="40" applyNumberFormat="1" applyFont="1" applyFill="1" applyBorder="1" applyAlignment="1" applyProtection="1">
      <alignment horizontal="center" vertical="center"/>
    </xf>
    <xf numFmtId="164" fontId="39" fillId="0" borderId="40" xfId="40" applyNumberFormat="1" applyFont="1" applyFill="1" applyBorder="1" applyAlignment="1" applyProtection="1">
      <alignment horizontal="center" vertical="center"/>
    </xf>
    <xf numFmtId="0" fontId="24" fillId="0" borderId="75" xfId="40" applyFont="1" applyFill="1" applyBorder="1" applyAlignment="1" applyProtection="1">
      <alignment horizontal="center" vertical="center"/>
    </xf>
    <xf numFmtId="0" fontId="24" fillId="0" borderId="56" xfId="40" applyFont="1" applyFill="1" applyBorder="1" applyAlignment="1" applyProtection="1">
      <alignment horizontal="center" vertical="center"/>
    </xf>
    <xf numFmtId="0" fontId="24" fillId="0" borderId="73" xfId="40" applyFont="1" applyFill="1" applyBorder="1" applyAlignment="1" applyProtection="1">
      <alignment horizontal="center" vertical="center"/>
    </xf>
    <xf numFmtId="49" fontId="54" fillId="20" borderId="15" xfId="40" applyNumberFormat="1" applyFont="1" applyFill="1" applyBorder="1" applyAlignment="1" applyProtection="1">
      <alignment horizontal="center"/>
    </xf>
    <xf numFmtId="49" fontId="54" fillId="20" borderId="10" xfId="40" applyNumberFormat="1" applyFont="1" applyFill="1" applyBorder="1" applyAlignment="1" applyProtection="1">
      <alignment horizontal="center"/>
    </xf>
    <xf numFmtId="49" fontId="54" fillId="20" borderId="11" xfId="40" applyNumberFormat="1" applyFont="1" applyFill="1" applyBorder="1" applyAlignment="1" applyProtection="1">
      <alignment horizontal="center"/>
    </xf>
    <xf numFmtId="49" fontId="37" fillId="19" borderId="16" xfId="40" applyNumberFormat="1" applyFont="1" applyFill="1" applyBorder="1" applyAlignment="1" applyProtection="1">
      <alignment horizontal="left"/>
      <protection locked="0"/>
    </xf>
    <xf numFmtId="49" fontId="37" fillId="19" borderId="17" xfId="40" applyNumberFormat="1" applyFont="1" applyFill="1" applyBorder="1" applyAlignment="1" applyProtection="1">
      <alignment horizontal="left"/>
      <protection locked="0"/>
    </xf>
    <xf numFmtId="49" fontId="37" fillId="19" borderId="18" xfId="40" applyNumberFormat="1" applyFont="1" applyFill="1" applyBorder="1" applyAlignment="1" applyProtection="1">
      <alignment horizontal="left"/>
      <protection locked="0"/>
    </xf>
    <xf numFmtId="0" fontId="54" fillId="20" borderId="20" xfId="40" applyFont="1" applyFill="1" applyBorder="1" applyAlignment="1" applyProtection="1">
      <alignment horizontal="center"/>
    </xf>
    <xf numFmtId="0" fontId="54" fillId="20" borderId="0" xfId="40" applyFont="1" applyFill="1" applyBorder="1" applyAlignment="1" applyProtection="1">
      <alignment horizontal="center"/>
    </xf>
    <xf numFmtId="0" fontId="54" fillId="20" borderId="21" xfId="40" applyFont="1" applyFill="1" applyBorder="1" applyAlignment="1" applyProtection="1">
      <alignment horizontal="center"/>
    </xf>
    <xf numFmtId="0" fontId="54" fillId="20" borderId="13" xfId="40" applyFont="1" applyFill="1" applyBorder="1" applyAlignment="1" applyProtection="1">
      <alignment horizontal="center"/>
    </xf>
    <xf numFmtId="0" fontId="54" fillId="20" borderId="14" xfId="40" applyFont="1" applyFill="1" applyBorder="1" applyAlignment="1" applyProtection="1">
      <alignment horizontal="center"/>
    </xf>
    <xf numFmtId="0" fontId="39" fillId="18" borderId="0" xfId="40" applyFont="1" applyFill="1" applyBorder="1" applyAlignment="1" applyProtection="1">
      <alignment horizontal="center" vertical="center" wrapText="1"/>
    </xf>
    <xf numFmtId="0" fontId="39" fillId="18" borderId="13" xfId="40" applyFont="1" applyFill="1" applyBorder="1" applyAlignment="1" applyProtection="1">
      <alignment horizontal="center" vertical="center"/>
    </xf>
    <xf numFmtId="0" fontId="36" fillId="18" borderId="36" xfId="40" applyFont="1" applyFill="1" applyBorder="1" applyAlignment="1" applyProtection="1"/>
    <xf numFmtId="0" fontId="36" fillId="18" borderId="56" xfId="40" applyFont="1" applyFill="1" applyBorder="1" applyAlignment="1" applyProtection="1">
      <alignment horizontal="center"/>
    </xf>
    <xf numFmtId="0" fontId="36" fillId="18" borderId="36" xfId="40" applyFont="1" applyFill="1" applyBorder="1" applyAlignment="1" applyProtection="1">
      <alignment horizontal="center"/>
    </xf>
    <xf numFmtId="0" fontId="28" fillId="18" borderId="20" xfId="40" applyFont="1" applyFill="1" applyBorder="1" applyAlignment="1" applyProtection="1">
      <alignment horizontal="center"/>
    </xf>
    <xf numFmtId="0" fontId="28" fillId="18" borderId="0" xfId="40" applyFont="1" applyFill="1" applyBorder="1" applyAlignment="1" applyProtection="1">
      <alignment horizontal="center"/>
    </xf>
    <xf numFmtId="0" fontId="35" fillId="18" borderId="0" xfId="40" applyFont="1" applyFill="1" applyBorder="1" applyAlignment="1" applyProtection="1">
      <alignment horizontal="center"/>
    </xf>
    <xf numFmtId="0" fontId="36" fillId="18" borderId="20" xfId="40" applyFont="1" applyFill="1" applyBorder="1" applyAlignment="1" applyProtection="1">
      <alignment horizontal="center"/>
    </xf>
    <xf numFmtId="0" fontId="36" fillId="18" borderId="0" xfId="40" applyFont="1" applyFill="1" applyBorder="1" applyAlignment="1" applyProtection="1">
      <alignment horizontal="center"/>
    </xf>
    <xf numFmtId="49" fontId="41" fillId="20" borderId="15" xfId="40" applyNumberFormat="1" applyFont="1" applyFill="1" applyBorder="1" applyAlignment="1" applyProtection="1">
      <alignment horizontal="center"/>
    </xf>
    <xf numFmtId="49" fontId="41" fillId="20" borderId="77" xfId="40" applyNumberFormat="1" applyFont="1" applyFill="1" applyBorder="1" applyAlignment="1" applyProtection="1">
      <alignment horizontal="center"/>
    </xf>
    <xf numFmtId="49" fontId="41" fillId="20" borderId="78" xfId="40" applyNumberFormat="1" applyFont="1" applyFill="1" applyBorder="1" applyAlignment="1" applyProtection="1">
      <alignment horizontal="center"/>
    </xf>
    <xf numFmtId="49" fontId="41" fillId="19" borderId="22" xfId="40" applyNumberFormat="1" applyFont="1" applyFill="1" applyBorder="1" applyAlignment="1" applyProtection="1">
      <alignment horizontal="center"/>
      <protection locked="0"/>
    </xf>
    <xf numFmtId="49" fontId="41" fillId="19" borderId="13" xfId="40" applyNumberFormat="1" applyFont="1" applyFill="1" applyBorder="1" applyAlignment="1" applyProtection="1">
      <alignment horizontal="center"/>
      <protection locked="0"/>
    </xf>
    <xf numFmtId="49" fontId="41" fillId="19" borderId="14" xfId="40" applyNumberFormat="1" applyFont="1" applyFill="1" applyBorder="1" applyAlignment="1" applyProtection="1">
      <alignment horizontal="center"/>
      <protection locked="0"/>
    </xf>
    <xf numFmtId="49" fontId="37" fillId="19" borderId="22" xfId="40" applyNumberFormat="1" applyFont="1" applyFill="1" applyBorder="1" applyAlignment="1" applyProtection="1">
      <alignment horizontal="center"/>
      <protection locked="0"/>
    </xf>
    <xf numFmtId="49" fontId="37" fillId="19" borderId="13" xfId="40" applyNumberFormat="1" applyFont="1" applyFill="1" applyBorder="1" applyAlignment="1" applyProtection="1">
      <alignment horizontal="center"/>
      <protection locked="0"/>
    </xf>
    <xf numFmtId="49" fontId="37" fillId="19" borderId="14" xfId="40" applyNumberFormat="1" applyFont="1" applyFill="1" applyBorder="1" applyAlignment="1" applyProtection="1">
      <alignment horizontal="center"/>
      <protection locked="0"/>
    </xf>
    <xf numFmtId="166" fontId="37" fillId="19" borderId="16" xfId="39" applyNumberFormat="1" applyFont="1" applyFill="1" applyBorder="1" applyAlignment="1" applyProtection="1">
      <alignment horizontal="center"/>
      <protection locked="0"/>
    </xf>
    <xf numFmtId="166" fontId="37" fillId="19" borderId="50" xfId="39" applyNumberFormat="1" applyFont="1" applyFill="1" applyBorder="1" applyAlignment="1" applyProtection="1">
      <alignment horizontal="center"/>
      <protection locked="0"/>
    </xf>
    <xf numFmtId="49" fontId="37" fillId="0" borderId="35" xfId="0" applyNumberFormat="1" applyFont="1" applyBorder="1" applyAlignment="1" applyProtection="1">
      <alignment horizontal="center"/>
      <protection locked="0"/>
    </xf>
    <xf numFmtId="49" fontId="37" fillId="0" borderId="55" xfId="0" applyNumberFormat="1" applyFont="1" applyBorder="1" applyAlignment="1" applyProtection="1">
      <alignment horizontal="center"/>
      <protection locked="0"/>
    </xf>
    <xf numFmtId="49" fontId="37" fillId="19" borderId="34" xfId="39" applyNumberFormat="1" applyFont="1" applyFill="1" applyBorder="1" applyAlignment="1" applyProtection="1">
      <alignment horizontal="center"/>
      <protection locked="0"/>
    </xf>
    <xf numFmtId="49" fontId="37" fillId="19" borderId="59" xfId="39" applyNumberFormat="1" applyFont="1" applyFill="1" applyBorder="1" applyAlignment="1" applyProtection="1">
      <alignment horizontal="center"/>
      <protection locked="0"/>
    </xf>
    <xf numFmtId="0" fontId="30" fillId="0" borderId="16" xfId="39" applyNumberFormat="1" applyFont="1" applyBorder="1" applyAlignment="1" applyProtection="1">
      <alignment horizontal="left" vertical="center" wrapText="1"/>
      <protection locked="0"/>
    </xf>
    <xf numFmtId="0" fontId="30" fillId="0" borderId="17" xfId="39" applyNumberFormat="1" applyFont="1" applyBorder="1" applyAlignment="1" applyProtection="1">
      <alignment horizontal="left" vertical="center" wrapText="1"/>
      <protection locked="0"/>
    </xf>
    <xf numFmtId="0" fontId="30" fillId="0" borderId="18" xfId="39" applyNumberFormat="1" applyFont="1" applyBorder="1" applyAlignment="1" applyProtection="1">
      <alignment horizontal="left" vertical="center" wrapText="1"/>
      <protection locked="0"/>
    </xf>
    <xf numFmtId="168" fontId="37" fillId="19" borderId="16" xfId="39" applyNumberFormat="1" applyFont="1" applyFill="1" applyBorder="1" applyAlignment="1" applyProtection="1">
      <alignment horizontal="center"/>
      <protection locked="0"/>
    </xf>
    <xf numFmtId="168" fontId="37" fillId="19" borderId="50" xfId="39" applyNumberFormat="1" applyFont="1" applyFill="1" applyBorder="1" applyAlignment="1" applyProtection="1">
      <alignment horizontal="center"/>
      <protection locked="0"/>
    </xf>
    <xf numFmtId="49" fontId="41" fillId="20" borderId="15" xfId="39" applyNumberFormat="1" applyFont="1" applyFill="1" applyBorder="1" applyAlignment="1" applyProtection="1">
      <alignment horizontal="center" vertical="center"/>
    </xf>
    <xf numFmtId="49" fontId="41" fillId="20" borderId="78" xfId="39" applyNumberFormat="1" applyFont="1" applyFill="1" applyBorder="1" applyAlignment="1" applyProtection="1">
      <alignment horizontal="center" vertical="center"/>
    </xf>
    <xf numFmtId="49" fontId="37" fillId="19" borderId="16" xfId="39" applyNumberFormat="1" applyFont="1" applyFill="1" applyBorder="1" applyAlignment="1" applyProtection="1">
      <alignment horizontal="left"/>
      <protection locked="0"/>
    </xf>
    <xf numFmtId="49" fontId="37" fillId="19" borderId="17" xfId="39" applyNumberFormat="1" applyFont="1" applyFill="1" applyBorder="1" applyAlignment="1" applyProtection="1">
      <alignment horizontal="left"/>
      <protection locked="0"/>
    </xf>
    <xf numFmtId="49" fontId="37" fillId="19" borderId="18" xfId="39" applyNumberFormat="1" applyFont="1" applyFill="1" applyBorder="1" applyAlignment="1" applyProtection="1">
      <alignment horizontal="left"/>
      <protection locked="0"/>
    </xf>
    <xf numFmtId="0" fontId="24" fillId="18" borderId="20" xfId="39" applyFont="1" applyFill="1" applyBorder="1" applyAlignment="1" applyProtection="1">
      <alignment horizontal="center"/>
    </xf>
    <xf numFmtId="0" fontId="24" fillId="18" borderId="0" xfId="39" applyFont="1" applyFill="1" applyBorder="1" applyAlignment="1" applyProtection="1">
      <alignment horizontal="center"/>
    </xf>
    <xf numFmtId="49" fontId="37" fillId="19" borderId="22" xfId="39" applyNumberFormat="1" applyFont="1" applyFill="1" applyBorder="1" applyAlignment="1" applyProtection="1">
      <alignment horizontal="center" vertical="center"/>
      <protection locked="0"/>
    </xf>
    <xf numFmtId="49" fontId="37" fillId="19" borderId="14" xfId="39" applyNumberFormat="1" applyFont="1" applyFill="1" applyBorder="1" applyAlignment="1" applyProtection="1">
      <alignment horizontal="center" vertical="center"/>
      <protection locked="0"/>
    </xf>
    <xf numFmtId="0" fontId="39" fillId="18" borderId="0" xfId="39" applyFont="1" applyFill="1" applyBorder="1" applyAlignment="1" applyProtection="1">
      <alignment horizontal="center"/>
    </xf>
    <xf numFmtId="0" fontId="39" fillId="18" borderId="13" xfId="39" applyFont="1" applyFill="1" applyBorder="1" applyAlignment="1" applyProtection="1">
      <alignment horizontal="center"/>
    </xf>
    <xf numFmtId="40" fontId="37" fillId="22" borderId="79" xfId="39" applyNumberFormat="1" applyFont="1" applyFill="1" applyBorder="1" applyAlignment="1" applyProtection="1">
      <alignment horizontal="center"/>
    </xf>
    <xf numFmtId="40" fontId="37" fillId="22" borderId="77" xfId="39" applyNumberFormat="1" applyFont="1" applyFill="1" applyBorder="1" applyAlignment="1" applyProtection="1">
      <alignment horizontal="center"/>
    </xf>
    <xf numFmtId="40" fontId="37" fillId="22" borderId="78" xfId="39" applyNumberFormat="1" applyFont="1" applyFill="1" applyBorder="1" applyAlignment="1" applyProtection="1">
      <alignment horizontal="center"/>
    </xf>
    <xf numFmtId="40" fontId="37" fillId="22" borderId="75" xfId="39" applyNumberFormat="1" applyFont="1" applyFill="1" applyBorder="1" applyAlignment="1" applyProtection="1">
      <alignment horizontal="center"/>
    </xf>
    <xf numFmtId="40" fontId="37" fillId="22" borderId="56" xfId="39" applyNumberFormat="1" applyFont="1" applyFill="1" applyBorder="1" applyAlignment="1" applyProtection="1">
      <alignment horizontal="center"/>
    </xf>
    <xf numFmtId="40" fontId="37" fillId="22" borderId="46" xfId="39" applyNumberFormat="1" applyFont="1" applyFill="1" applyBorder="1" applyAlignment="1" applyProtection="1">
      <alignment horizontal="center"/>
    </xf>
    <xf numFmtId="168" fontId="37" fillId="18" borderId="15" xfId="39" applyNumberFormat="1" applyFont="1" applyFill="1" applyBorder="1" applyAlignment="1" applyProtection="1">
      <alignment horizontal="center"/>
      <protection locked="0"/>
    </xf>
    <xf numFmtId="168" fontId="37" fillId="18" borderId="77" xfId="39" applyNumberFormat="1" applyFont="1" applyFill="1" applyBorder="1" applyAlignment="1" applyProtection="1">
      <alignment horizontal="center"/>
      <protection locked="0"/>
    </xf>
    <xf numFmtId="168" fontId="37" fillId="18" borderId="76" xfId="39" applyNumberFormat="1" applyFont="1" applyFill="1" applyBorder="1" applyAlignment="1" applyProtection="1">
      <alignment horizontal="center"/>
      <protection locked="0"/>
    </xf>
    <xf numFmtId="168" fontId="37" fillId="18" borderId="72" xfId="39" applyNumberFormat="1" applyFont="1" applyFill="1" applyBorder="1" applyAlignment="1" applyProtection="1">
      <alignment horizontal="center"/>
      <protection locked="0"/>
    </xf>
    <xf numFmtId="168" fontId="37" fillId="18" borderId="56" xfId="39" applyNumberFormat="1" applyFont="1" applyFill="1" applyBorder="1" applyAlignment="1" applyProtection="1">
      <alignment horizontal="center"/>
      <protection locked="0"/>
    </xf>
    <xf numFmtId="168" fontId="37" fillId="18" borderId="73" xfId="39" applyNumberFormat="1" applyFont="1" applyFill="1" applyBorder="1" applyAlignment="1" applyProtection="1">
      <alignment horizontal="center"/>
      <protection locked="0"/>
    </xf>
    <xf numFmtId="0" fontId="82" fillId="32" borderId="28" xfId="39" applyFont="1" applyFill="1" applyBorder="1" applyAlignment="1" applyProtection="1">
      <alignment horizontal="center" vertical="center"/>
    </xf>
    <xf numFmtId="0" fontId="82" fillId="32" borderId="24" xfId="39" applyFont="1" applyFill="1" applyBorder="1" applyAlignment="1" applyProtection="1">
      <alignment horizontal="center" vertical="center"/>
    </xf>
    <xf numFmtId="0" fontId="82" fillId="32" borderId="40" xfId="39" applyFont="1" applyFill="1" applyBorder="1" applyAlignment="1" applyProtection="1">
      <alignment horizontal="center" vertical="center"/>
    </xf>
    <xf numFmtId="0" fontId="82" fillId="32" borderId="37" xfId="39" applyFont="1" applyFill="1" applyBorder="1" applyAlignment="1" applyProtection="1">
      <alignment horizontal="center" vertical="center"/>
    </xf>
    <xf numFmtId="0" fontId="82" fillId="32" borderId="13" xfId="39" applyFont="1" applyFill="1" applyBorder="1" applyAlignment="1" applyProtection="1">
      <alignment horizontal="center" vertical="center"/>
    </xf>
    <xf numFmtId="0" fontId="82" fillId="32" borderId="43" xfId="39" applyFont="1" applyFill="1" applyBorder="1" applyAlignment="1" applyProtection="1">
      <alignment horizontal="center" vertical="center"/>
    </xf>
    <xf numFmtId="164" fontId="42" fillId="0" borderId="62" xfId="39" applyNumberFormat="1" applyFont="1" applyFill="1" applyBorder="1" applyAlignment="1" applyProtection="1">
      <alignment horizontal="center" vertical="center"/>
    </xf>
    <xf numFmtId="164" fontId="42" fillId="0" borderId="23" xfId="39" applyNumberFormat="1" applyFont="1" applyFill="1" applyBorder="1" applyAlignment="1" applyProtection="1">
      <alignment horizontal="center" vertical="center"/>
    </xf>
    <xf numFmtId="164" fontId="42" fillId="0" borderId="66" xfId="39" applyNumberFormat="1" applyFont="1" applyFill="1" applyBorder="1" applyAlignment="1" applyProtection="1">
      <alignment horizontal="center" vertical="center"/>
    </xf>
    <xf numFmtId="0" fontId="70" fillId="20" borderId="63" xfId="39" applyFont="1" applyFill="1" applyBorder="1" applyAlignment="1" applyProtection="1">
      <alignment horizontal="center" vertical="center"/>
    </xf>
    <xf numFmtId="0" fontId="70" fillId="20" borderId="60" xfId="39" applyFont="1" applyFill="1" applyBorder="1" applyAlignment="1" applyProtection="1">
      <alignment horizontal="center" vertical="center"/>
    </xf>
    <xf numFmtId="0" fontId="70" fillId="20" borderId="61" xfId="39" applyFont="1" applyFill="1" applyBorder="1" applyAlignment="1" applyProtection="1">
      <alignment horizontal="center" vertical="center"/>
    </xf>
    <xf numFmtId="0" fontId="81" fillId="20" borderId="34" xfId="39" applyFont="1" applyFill="1" applyBorder="1" applyAlignment="1" applyProtection="1">
      <alignment horizontal="center" vertical="center"/>
    </xf>
    <xf numFmtId="0" fontId="81" fillId="20" borderId="60" xfId="39" applyFont="1" applyFill="1" applyBorder="1" applyAlignment="1" applyProtection="1">
      <alignment horizontal="center" vertical="center"/>
    </xf>
    <xf numFmtId="0" fontId="81" fillId="20" borderId="59" xfId="39" applyFont="1" applyFill="1" applyBorder="1" applyAlignment="1" applyProtection="1">
      <alignment horizontal="center" vertical="center"/>
    </xf>
    <xf numFmtId="49" fontId="41" fillId="20" borderId="15" xfId="39" applyNumberFormat="1" applyFont="1" applyFill="1" applyBorder="1" applyAlignment="1" applyProtection="1">
      <alignment horizontal="center"/>
    </xf>
    <xf numFmtId="49" fontId="41" fillId="20" borderId="10" xfId="39" applyNumberFormat="1" applyFont="1" applyFill="1" applyBorder="1" applyAlignment="1" applyProtection="1">
      <alignment horizontal="center"/>
    </xf>
    <xf numFmtId="49" fontId="41" fillId="20" borderId="11" xfId="39" applyNumberFormat="1" applyFont="1" applyFill="1" applyBorder="1" applyAlignment="1" applyProtection="1">
      <alignment horizontal="center"/>
    </xf>
    <xf numFmtId="0" fontId="46" fillId="20" borderId="20" xfId="39" applyFont="1" applyFill="1" applyBorder="1" applyAlignment="1" applyProtection="1">
      <alignment horizontal="center"/>
    </xf>
    <xf numFmtId="0" fontId="46" fillId="20" borderId="0" xfId="39" applyFont="1" applyFill="1" applyBorder="1" applyAlignment="1" applyProtection="1">
      <alignment horizontal="center"/>
    </xf>
    <xf numFmtId="0" fontId="46" fillId="20" borderId="21" xfId="39" applyFont="1" applyFill="1" applyBorder="1" applyAlignment="1" applyProtection="1">
      <alignment horizontal="center"/>
    </xf>
    <xf numFmtId="0" fontId="46" fillId="20" borderId="22" xfId="39" applyFont="1" applyFill="1" applyBorder="1" applyAlignment="1" applyProtection="1">
      <alignment horizontal="center"/>
    </xf>
    <xf numFmtId="0" fontId="46" fillId="20" borderId="13" xfId="39" applyFont="1" applyFill="1" applyBorder="1" applyAlignment="1" applyProtection="1">
      <alignment horizontal="center"/>
    </xf>
    <xf numFmtId="0" fontId="46" fillId="20" borderId="14" xfId="39" applyFont="1" applyFill="1" applyBorder="1" applyAlignment="1" applyProtection="1">
      <alignment horizontal="center"/>
    </xf>
    <xf numFmtId="49" fontId="34" fillId="19" borderId="31" xfId="0" applyNumberFormat="1" applyFont="1" applyFill="1" applyBorder="1" applyAlignment="1">
      <alignment horizontal="center" vertical="center"/>
    </xf>
    <xf numFmtId="49" fontId="34" fillId="19" borderId="12" xfId="0" applyNumberFormat="1" applyFont="1" applyFill="1" applyBorder="1" applyAlignment="1">
      <alignment horizontal="center" vertical="center"/>
    </xf>
    <xf numFmtId="49" fontId="34" fillId="19" borderId="47" xfId="0" applyNumberFormat="1" applyFont="1" applyFill="1" applyBorder="1" applyAlignment="1">
      <alignment horizontal="center" vertical="center"/>
    </xf>
    <xf numFmtId="49" fontId="30" fillId="19" borderId="15" xfId="0" applyNumberFormat="1" applyFont="1" applyFill="1" applyBorder="1" applyAlignment="1">
      <alignment horizontal="left"/>
    </xf>
    <xf numFmtId="49" fontId="30" fillId="19" borderId="77" xfId="0" applyNumberFormat="1" applyFont="1" applyFill="1" applyBorder="1" applyAlignment="1">
      <alignment horizontal="left"/>
    </xf>
    <xf numFmtId="49" fontId="30" fillId="19" borderId="78" xfId="0" applyNumberFormat="1" applyFont="1" applyFill="1" applyBorder="1" applyAlignment="1">
      <alignment horizontal="left"/>
    </xf>
    <xf numFmtId="49" fontId="30" fillId="19" borderId="22" xfId="0" applyNumberFormat="1" applyFont="1" applyFill="1" applyBorder="1" applyAlignment="1">
      <alignment horizontal="left" vertical="center"/>
    </xf>
    <xf numFmtId="49" fontId="30" fillId="19" borderId="13" xfId="0" applyNumberFormat="1" applyFont="1" applyFill="1" applyBorder="1" applyAlignment="1">
      <alignment horizontal="left" vertical="center"/>
    </xf>
    <xf numFmtId="49" fontId="30" fillId="19" borderId="14" xfId="0" applyNumberFormat="1" applyFont="1" applyFill="1" applyBorder="1" applyAlignment="1">
      <alignment horizontal="left" vertical="center"/>
    </xf>
    <xf numFmtId="49" fontId="30" fillId="19" borderId="15" xfId="0" applyNumberFormat="1" applyFont="1" applyFill="1" applyBorder="1" applyAlignment="1">
      <alignment vertical="center"/>
    </xf>
    <xf numFmtId="49" fontId="30" fillId="19" borderId="77" xfId="0" applyNumberFormat="1" applyFont="1" applyFill="1" applyBorder="1" applyAlignment="1">
      <alignment vertical="center"/>
    </xf>
    <xf numFmtId="49" fontId="30" fillId="19" borderId="78" xfId="0" applyNumberFormat="1" applyFont="1" applyFill="1" applyBorder="1" applyAlignment="1">
      <alignment vertical="center"/>
    </xf>
    <xf numFmtId="49" fontId="72" fillId="18" borderId="0" xfId="40" applyNumberFormat="1" applyFont="1" applyFill="1" applyBorder="1" applyAlignment="1"/>
    <xf numFmtId="0" fontId="74" fillId="0" borderId="0" xfId="40" applyFont="1" applyAlignment="1"/>
    <xf numFmtId="0" fontId="74" fillId="0" borderId="21" xfId="40" applyFont="1" applyBorder="1" applyAlignment="1"/>
    <xf numFmtId="49" fontId="72" fillId="18" borderId="13" xfId="40" applyNumberFormat="1" applyFont="1" applyFill="1" applyBorder="1" applyAlignment="1"/>
    <xf numFmtId="0" fontId="74" fillId="0" borderId="13" xfId="40" applyFont="1" applyBorder="1" applyAlignment="1"/>
    <xf numFmtId="0" fontId="74" fillId="0" borderId="14" xfId="40" applyFont="1" applyBorder="1" applyAlignment="1"/>
    <xf numFmtId="49" fontId="30" fillId="19" borderId="31" xfId="40" applyNumberFormat="1" applyFont="1" applyFill="1" applyBorder="1" applyAlignment="1">
      <alignment horizontal="center" vertical="center"/>
    </xf>
    <xf numFmtId="0" fontId="36" fillId="0" borderId="12" xfId="40" applyFont="1" applyBorder="1" applyAlignment="1">
      <alignment horizontal="center" vertical="center"/>
    </xf>
    <xf numFmtId="0" fontId="36" fillId="0" borderId="12" xfId="40" applyFont="1" applyBorder="1" applyAlignment="1">
      <alignment vertical="center"/>
    </xf>
    <xf numFmtId="49" fontId="30" fillId="19" borderId="12" xfId="40" applyNumberFormat="1" applyFont="1" applyFill="1" applyBorder="1" applyAlignment="1">
      <alignment horizontal="center" vertical="center"/>
    </xf>
    <xf numFmtId="49" fontId="30" fillId="21" borderId="31" xfId="40" applyNumberFormat="1" applyFont="1" applyFill="1" applyBorder="1" applyAlignment="1">
      <alignment horizontal="center" vertical="center"/>
    </xf>
    <xf numFmtId="49" fontId="30" fillId="21" borderId="12" xfId="40" applyNumberFormat="1" applyFont="1" applyFill="1" applyBorder="1" applyAlignment="1">
      <alignment horizontal="center" vertical="center"/>
    </xf>
    <xf numFmtId="49" fontId="30" fillId="21" borderId="47" xfId="40" applyNumberFormat="1" applyFont="1" applyFill="1" applyBorder="1" applyAlignment="1">
      <alignment horizontal="center" vertical="center"/>
    </xf>
  </cellXfs>
  <cellStyles count="8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APS" xfId="53" xr:uid="{00000000-0005-0000-0000-000018000000}"/>
    <cellStyle name="Bad" xfId="25" builtinId="27" customBuiltin="1"/>
    <cellStyle name="Calculation" xfId="26" builtinId="22" customBuiltin="1"/>
    <cellStyle name="Check Cell" xfId="27" builtinId="23" customBuiltin="1"/>
    <cellStyle name="Color" xfId="54" xr:uid="{00000000-0005-0000-0000-00001C000000}"/>
    <cellStyle name="Comma 2" xfId="55" xr:uid="{00000000-0005-0000-0000-00001D000000}"/>
    <cellStyle name="Comma 3" xfId="56" xr:uid="{00000000-0005-0000-0000-00001E000000}"/>
    <cellStyle name="Currency 2" xfId="52" xr:uid="{00000000-0005-0000-0000-00001F000000}"/>
    <cellStyle name="Currency 3" xfId="57" xr:uid="{00000000-0005-0000-0000-000020000000}"/>
    <cellStyle name="Currency 4" xfId="58" xr:uid="{00000000-0005-0000-0000-000021000000}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Hyperlink 2" xfId="59" xr:uid="{00000000-0005-0000-0000-000029000000}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10" xfId="60" xr:uid="{00000000-0005-0000-0000-00002E000000}"/>
    <cellStyle name="Normal 11" xfId="61" xr:uid="{00000000-0005-0000-0000-00002F000000}"/>
    <cellStyle name="Normal 11 2" xfId="62" xr:uid="{00000000-0005-0000-0000-000030000000}"/>
    <cellStyle name="Normal 12" xfId="63" xr:uid="{00000000-0005-0000-0000-000031000000}"/>
    <cellStyle name="Normal 13" xfId="64" xr:uid="{00000000-0005-0000-0000-000032000000}"/>
    <cellStyle name="Normal 14" xfId="65" xr:uid="{00000000-0005-0000-0000-000033000000}"/>
    <cellStyle name="Normal 15" xfId="66" xr:uid="{00000000-0005-0000-0000-000034000000}"/>
    <cellStyle name="Normal 2" xfId="38" xr:uid="{00000000-0005-0000-0000-000035000000}"/>
    <cellStyle name="Normal 2 2" xfId="39" xr:uid="{00000000-0005-0000-0000-000036000000}"/>
    <cellStyle name="Normal 2 2 2" xfId="67" xr:uid="{00000000-0005-0000-0000-000037000000}"/>
    <cellStyle name="Normal 2 3" xfId="68" xr:uid="{00000000-0005-0000-0000-000038000000}"/>
    <cellStyle name="Normal 3" xfId="40" xr:uid="{00000000-0005-0000-0000-000039000000}"/>
    <cellStyle name="Normal 3 2" xfId="69" xr:uid="{00000000-0005-0000-0000-00003A000000}"/>
    <cellStyle name="Normal 3 3" xfId="70" xr:uid="{00000000-0005-0000-0000-00003B000000}"/>
    <cellStyle name="Normal 3 3 2" xfId="71" xr:uid="{00000000-0005-0000-0000-00003C000000}"/>
    <cellStyle name="Normal 3 4" xfId="72" xr:uid="{00000000-0005-0000-0000-00003D000000}"/>
    <cellStyle name="Normal 4" xfId="50" xr:uid="{00000000-0005-0000-0000-00003E000000}"/>
    <cellStyle name="Normal 4 2" xfId="73" xr:uid="{00000000-0005-0000-0000-00003F000000}"/>
    <cellStyle name="Normal 4 3" xfId="87" xr:uid="{00000000-0005-0000-0000-000040000000}"/>
    <cellStyle name="Normal 5" xfId="74" xr:uid="{00000000-0005-0000-0000-000041000000}"/>
    <cellStyle name="Normal 5 2" xfId="75" xr:uid="{00000000-0005-0000-0000-000042000000}"/>
    <cellStyle name="Normal 5 3" xfId="76" xr:uid="{00000000-0005-0000-0000-000043000000}"/>
    <cellStyle name="Normal 5 4" xfId="77" xr:uid="{00000000-0005-0000-0000-000044000000}"/>
    <cellStyle name="Normal 6" xfId="78" xr:uid="{00000000-0005-0000-0000-000045000000}"/>
    <cellStyle name="Normal 7" xfId="79" xr:uid="{00000000-0005-0000-0000-000046000000}"/>
    <cellStyle name="Normal 8" xfId="80" xr:uid="{00000000-0005-0000-0000-000047000000}"/>
    <cellStyle name="Normal 9" xfId="81" xr:uid="{00000000-0005-0000-0000-000048000000}"/>
    <cellStyle name="Normal_Copy of LIQ774-777" xfId="82" xr:uid="{00000000-0005-0000-0000-000049000000}"/>
    <cellStyle name="Normal_Copy of LIQ774-777 2" xfId="41" xr:uid="{00000000-0005-0000-0000-00004A000000}"/>
    <cellStyle name="Normal_LIQ-774-777 Winery Tax Forms (7-01-06)" xfId="51" xr:uid="{00000000-0005-0000-0000-00004B000000}"/>
    <cellStyle name="Normal_New LIQ-774&amp;777 Winery Tax Forms (7-01-06)" xfId="42" xr:uid="{00000000-0005-0000-0000-00004C000000}"/>
    <cellStyle name="Normal_TAX Form Dist" xfId="43" xr:uid="{00000000-0005-0000-0000-00004D000000}"/>
    <cellStyle name="Normal_Winery LIQ774" xfId="44" xr:uid="{00000000-0005-0000-0000-00004E000000}"/>
    <cellStyle name="Note" xfId="45" builtinId="10" customBuiltin="1"/>
    <cellStyle name="Output" xfId="46" builtinId="21" customBuiltin="1"/>
    <cellStyle name="Percent 2" xfId="83" xr:uid="{00000000-0005-0000-0000-000051000000}"/>
    <cellStyle name="Posting_Period" xfId="84" xr:uid="{00000000-0005-0000-0000-000052000000}"/>
    <cellStyle name="Tax_Rate" xfId="85" xr:uid="{00000000-0005-0000-0000-000053000000}"/>
    <cellStyle name="Title" xfId="47" builtinId="15" customBuiltin="1"/>
    <cellStyle name="Total" xfId="48" builtinId="25" customBuiltin="1"/>
    <cellStyle name="Transcript_Date" xfId="86" xr:uid="{00000000-0005-0000-0000-000056000000}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CC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FFCC"/>
      <color rgb="FFFFFF66"/>
      <color rgb="FFFFFF99"/>
      <color rgb="FFEBF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2076117</xdr:colOff>
      <xdr:row>0</xdr:row>
      <xdr:rowOff>88208</xdr:rowOff>
    </xdr:from>
    <xdr:ext cx="2967287" cy="938975"/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742992" y="88208"/>
          <a:ext cx="2967287" cy="93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anchorCtr="0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876300</xdr:colOff>
          <xdr:row>7</xdr:row>
          <xdr:rowOff>190500</xdr:rowOff>
        </xdr:from>
        <xdr:to>
          <xdr:col>14</xdr:col>
          <xdr:colOff>22860</xdr:colOff>
          <xdr:row>8</xdr:row>
          <xdr:rowOff>274320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0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103094</xdr:colOff>
      <xdr:row>0</xdr:row>
      <xdr:rowOff>118778</xdr:rowOff>
    </xdr:from>
    <xdr:to>
      <xdr:col>2</xdr:col>
      <xdr:colOff>1994647</xdr:colOff>
      <xdr:row>3</xdr:row>
      <xdr:rowOff>51547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094" y="118778"/>
          <a:ext cx="3558428" cy="647144"/>
        </a:xfrm>
        <a:prstGeom prst="rect">
          <a:avLst/>
        </a:prstGeom>
      </xdr:spPr>
    </xdr:pic>
    <xdr:clientData/>
  </xdr:twoCellAnchor>
  <xdr:twoCellAnchor>
    <xdr:from>
      <xdr:col>14</xdr:col>
      <xdr:colOff>414619</xdr:colOff>
      <xdr:row>45</xdr:row>
      <xdr:rowOff>313765</xdr:rowOff>
    </xdr:from>
    <xdr:to>
      <xdr:col>17</xdr:col>
      <xdr:colOff>493060</xdr:colOff>
      <xdr:row>46</xdr:row>
      <xdr:rowOff>246530</xdr:rowOff>
    </xdr:to>
    <xdr:sp macro="" textlink="">
      <xdr:nvSpPr>
        <xdr:cNvPr id="3" name="Rectangular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12057531" y="13323794"/>
          <a:ext cx="1893794" cy="358589"/>
        </a:xfrm>
        <a:prstGeom prst="wedgeRectCallout">
          <a:avLst>
            <a:gd name="adj1" fmla="val -70770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ADDED</a:t>
          </a:r>
        </a:p>
      </xdr:txBody>
    </xdr:sp>
    <xdr:clientData/>
  </xdr:twoCellAnchor>
  <xdr:twoCellAnchor>
    <xdr:from>
      <xdr:col>14</xdr:col>
      <xdr:colOff>403412</xdr:colOff>
      <xdr:row>47</xdr:row>
      <xdr:rowOff>291353</xdr:rowOff>
    </xdr:from>
    <xdr:to>
      <xdr:col>19</xdr:col>
      <xdr:colOff>414618</xdr:colOff>
      <xdr:row>47</xdr:row>
      <xdr:rowOff>649942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12046324" y="14007353"/>
          <a:ext cx="3036794" cy="358589"/>
        </a:xfrm>
        <a:prstGeom prst="wedgeRectCallout">
          <a:avLst>
            <a:gd name="adj1" fmla="val -59144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 AND CHANGED COMMENT  AREA AND CHANGED FORMULA</a:t>
          </a:r>
        </a:p>
      </xdr:txBody>
    </xdr:sp>
    <xdr:clientData/>
  </xdr:twoCellAnchor>
  <xdr:twoCellAnchor>
    <xdr:from>
      <xdr:col>14</xdr:col>
      <xdr:colOff>593912</xdr:colOff>
      <xdr:row>47</xdr:row>
      <xdr:rowOff>818029</xdr:rowOff>
    </xdr:from>
    <xdr:to>
      <xdr:col>17</xdr:col>
      <xdr:colOff>347383</xdr:colOff>
      <xdr:row>48</xdr:row>
      <xdr:rowOff>313765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12236824" y="14534029"/>
          <a:ext cx="1568824" cy="358589"/>
        </a:xfrm>
        <a:prstGeom prst="wedgeRectCallout">
          <a:avLst>
            <a:gd name="adj1" fmla="val -83995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</a:t>
          </a:r>
        </a:p>
      </xdr:txBody>
    </xdr:sp>
    <xdr:clientData/>
  </xdr:twoCellAnchor>
  <xdr:twoCellAnchor>
    <xdr:from>
      <xdr:col>15</xdr:col>
      <xdr:colOff>0</xdr:colOff>
      <xdr:row>49</xdr:row>
      <xdr:rowOff>0</xdr:rowOff>
    </xdr:from>
    <xdr:to>
      <xdr:col>17</xdr:col>
      <xdr:colOff>358588</xdr:colOff>
      <xdr:row>49</xdr:row>
      <xdr:rowOff>358589</xdr:rowOff>
    </xdr:to>
    <xdr:sp macro="" textlink="">
      <xdr:nvSpPr>
        <xdr:cNvPr id="9" name="Rectangular Callou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2248029" y="15004676"/>
          <a:ext cx="1568824" cy="358589"/>
        </a:xfrm>
        <a:prstGeom prst="wedgeRectCallout">
          <a:avLst>
            <a:gd name="adj1" fmla="val -85423"/>
            <a:gd name="adj2" fmla="val 1562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</a:t>
          </a:r>
        </a:p>
      </xdr:txBody>
    </xdr:sp>
    <xdr:clientData/>
  </xdr:twoCellAnchor>
  <xdr:twoCellAnchor>
    <xdr:from>
      <xdr:col>15</xdr:col>
      <xdr:colOff>0</xdr:colOff>
      <xdr:row>50</xdr:row>
      <xdr:rowOff>0</xdr:rowOff>
    </xdr:from>
    <xdr:to>
      <xdr:col>17</xdr:col>
      <xdr:colOff>358588</xdr:colOff>
      <xdr:row>50</xdr:row>
      <xdr:rowOff>358589</xdr:rowOff>
    </xdr:to>
    <xdr:sp macro="" textlink="">
      <xdr:nvSpPr>
        <xdr:cNvPr id="10" name="Rectangular Callou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2248029" y="15430500"/>
          <a:ext cx="1568824" cy="358589"/>
        </a:xfrm>
        <a:prstGeom prst="wedgeRectCallout">
          <a:avLst>
            <a:gd name="adj1" fmla="val -85424"/>
            <a:gd name="adj2" fmla="val 12500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868680</xdr:colOff>
          <xdr:row>7</xdr:row>
          <xdr:rowOff>220980</xdr:rowOff>
        </xdr:from>
        <xdr:to>
          <xdr:col>11</xdr:col>
          <xdr:colOff>1150620</xdr:colOff>
          <xdr:row>8</xdr:row>
          <xdr:rowOff>259080</xdr:rowOff>
        </xdr:to>
        <xdr:sp macro="" textlink="">
          <xdr:nvSpPr>
            <xdr:cNvPr id="16385" name="Check Box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1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0000" mc:Ignorable="a14" a14:legacySpreadsheetColorIndex="64"/>
                  </a:solidFill>
                </a14:hiddenFill>
              </a:ex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179911</xdr:colOff>
      <xdr:row>0</xdr:row>
      <xdr:rowOff>158759</xdr:rowOff>
    </xdr:from>
    <xdr:to>
      <xdr:col>1</xdr:col>
      <xdr:colOff>2112427</xdr:colOff>
      <xdr:row>3</xdr:row>
      <xdr:rowOff>103727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911" y="158759"/>
          <a:ext cx="3181349" cy="590551"/>
        </a:xfrm>
        <a:prstGeom prst="rect">
          <a:avLst/>
        </a:prstGeom>
      </xdr:spPr>
    </xdr:pic>
    <xdr:clientData/>
  </xdr:twoCellAnchor>
  <xdr:oneCellAnchor>
    <xdr:from>
      <xdr:col>1</xdr:col>
      <xdr:colOff>2243667</xdr:colOff>
      <xdr:row>0</xdr:row>
      <xdr:rowOff>84667</xdr:rowOff>
    </xdr:from>
    <xdr:ext cx="2967287" cy="938975"/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3491442" y="84667"/>
          <a:ext cx="2967287" cy="93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anchorCtr="0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No payment due?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Email to: beerwinetaxes@lcb.wa.gov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838200</xdr:colOff>
          <xdr:row>7</xdr:row>
          <xdr:rowOff>175260</xdr:rowOff>
        </xdr:from>
        <xdr:to>
          <xdr:col>9</xdr:col>
          <xdr:colOff>1150620</xdr:colOff>
          <xdr:row>8</xdr:row>
          <xdr:rowOff>220980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2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201708</xdr:colOff>
      <xdr:row>0</xdr:row>
      <xdr:rowOff>179291</xdr:rowOff>
    </xdr:from>
    <xdr:to>
      <xdr:col>1</xdr:col>
      <xdr:colOff>2071969</xdr:colOff>
      <xdr:row>3</xdr:row>
      <xdr:rowOff>86283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708" y="179291"/>
          <a:ext cx="3181349" cy="590551"/>
        </a:xfrm>
        <a:prstGeom prst="rect">
          <a:avLst/>
        </a:prstGeom>
      </xdr:spPr>
    </xdr:pic>
    <xdr:clientData/>
  </xdr:twoCellAnchor>
  <xdr:oneCellAnchor>
    <xdr:from>
      <xdr:col>1</xdr:col>
      <xdr:colOff>2257425</xdr:colOff>
      <xdr:row>0</xdr:row>
      <xdr:rowOff>161925</xdr:rowOff>
    </xdr:from>
    <xdr:ext cx="3480825" cy="761940"/>
    <xdr:sp macro="" textlink="">
      <xdr:nvSpPr>
        <xdr:cNvPr id="2" name="Rectangle 1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3571875" y="161925"/>
          <a:ext cx="3480825" cy="76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horzOverflow="clip" wrap="none" lIns="91440" tIns="45720" rIns="182880" bIns="182880" anchor="t" anchorCtr="0" upright="1">
          <a:spAutoFit/>
        </a:bodyPr>
        <a:lstStyle/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PO BOX 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SEATTLE WA  98124-3724</a:t>
          </a:r>
        </a:p>
        <a:p>
          <a:pPr algn="l" rtl="0">
            <a:defRPr sz="1000"/>
          </a:pPr>
          <a:r>
            <a:rPr lang="en-US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Please email to: beerwinetaxes@lcb.wa.gov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419100</xdr:colOff>
      <xdr:row>118</xdr:row>
      <xdr:rowOff>95250</xdr:rowOff>
    </xdr:from>
    <xdr:to>
      <xdr:col>14</xdr:col>
      <xdr:colOff>26894</xdr:colOff>
      <xdr:row>119</xdr:row>
      <xdr:rowOff>180975</xdr:rowOff>
    </xdr:to>
    <xdr:sp macro="" textlink="">
      <xdr:nvSpPr>
        <xdr:cNvPr id="2" name="Rectangular Callou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>
          <a:off x="8477250" y="20716875"/>
          <a:ext cx="1893794" cy="276225"/>
        </a:xfrm>
        <a:prstGeom prst="wedgeRectCallout">
          <a:avLst>
            <a:gd name="adj1" fmla="val -70770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ADDED</a:t>
          </a:r>
        </a:p>
      </xdr:txBody>
    </xdr:sp>
    <xdr:clientData/>
  </xdr:twoCellAnchor>
  <xdr:twoCellAnchor>
    <xdr:from>
      <xdr:col>11</xdr:col>
      <xdr:colOff>352425</xdr:colOff>
      <xdr:row>120</xdr:row>
      <xdr:rowOff>104775</xdr:rowOff>
    </xdr:from>
    <xdr:to>
      <xdr:col>15</xdr:col>
      <xdr:colOff>341219</xdr:colOff>
      <xdr:row>122</xdr:row>
      <xdr:rowOff>19050</xdr:rowOff>
    </xdr:to>
    <xdr:sp macro="" textlink="">
      <xdr:nvSpPr>
        <xdr:cNvPr id="4" name="Rectangular Callou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 bwMode="auto">
        <a:xfrm>
          <a:off x="8410575" y="21107400"/>
          <a:ext cx="3036794" cy="295275"/>
        </a:xfrm>
        <a:prstGeom prst="wedgeRectCallout">
          <a:avLst>
            <a:gd name="adj1" fmla="val -59144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 AND CHANGED INSTRUCTIONS</a:t>
          </a:r>
        </a:p>
      </xdr:txBody>
    </xdr:sp>
    <xdr:clientData/>
  </xdr:twoCellAnchor>
  <xdr:twoCellAnchor>
    <xdr:from>
      <xdr:col>11</xdr:col>
      <xdr:colOff>571500</xdr:colOff>
      <xdr:row>124</xdr:row>
      <xdr:rowOff>114301</xdr:rowOff>
    </xdr:from>
    <xdr:to>
      <xdr:col>13</xdr:col>
      <xdr:colOff>616324</xdr:colOff>
      <xdr:row>126</xdr:row>
      <xdr:rowOff>1</xdr:rowOff>
    </xdr:to>
    <xdr:sp macro="" textlink="">
      <xdr:nvSpPr>
        <xdr:cNvPr id="5" name="Rectangular Callou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>
          <a:off x="8629650" y="21878926"/>
          <a:ext cx="1568824" cy="266700"/>
        </a:xfrm>
        <a:prstGeom prst="wedgeRectCallout">
          <a:avLst>
            <a:gd name="adj1" fmla="val -83995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</a:t>
          </a:r>
        </a:p>
      </xdr:txBody>
    </xdr:sp>
    <xdr:clientData/>
  </xdr:twoCellAnchor>
  <xdr:twoCellAnchor>
    <xdr:from>
      <xdr:col>11</xdr:col>
      <xdr:colOff>352425</xdr:colOff>
      <xdr:row>122</xdr:row>
      <xdr:rowOff>123825</xdr:rowOff>
    </xdr:from>
    <xdr:to>
      <xdr:col>15</xdr:col>
      <xdr:colOff>341219</xdr:colOff>
      <xdr:row>124</xdr:row>
      <xdr:rowOff>38100</xdr:rowOff>
    </xdr:to>
    <xdr:sp macro="" textlink="">
      <xdr:nvSpPr>
        <xdr:cNvPr id="7" name="Rectangular Callout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>
          <a:off x="8410575" y="21507450"/>
          <a:ext cx="3036794" cy="295275"/>
        </a:xfrm>
        <a:prstGeom prst="wedgeRectCallout">
          <a:avLst>
            <a:gd name="adj1" fmla="val -59144"/>
            <a:gd name="adj2" fmla="val 21875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 AND CHANGED INSTRUCTIONS</a:t>
          </a:r>
        </a:p>
      </xdr:txBody>
    </xdr:sp>
    <xdr:clientData/>
  </xdr:twoCellAnchor>
  <xdr:twoCellAnchor>
    <xdr:from>
      <xdr:col>11</xdr:col>
      <xdr:colOff>304800</xdr:colOff>
      <xdr:row>126</xdr:row>
      <xdr:rowOff>47626</xdr:rowOff>
    </xdr:from>
    <xdr:to>
      <xdr:col>15</xdr:col>
      <xdr:colOff>293594</xdr:colOff>
      <xdr:row>127</xdr:row>
      <xdr:rowOff>104776</xdr:rowOff>
    </xdr:to>
    <xdr:sp macro="" textlink="">
      <xdr:nvSpPr>
        <xdr:cNvPr id="8" name="Rectangular Callout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>
          <a:off x="8362950" y="22193251"/>
          <a:ext cx="3036794" cy="247650"/>
        </a:xfrm>
        <a:prstGeom prst="wedgeRectCallout">
          <a:avLst>
            <a:gd name="adj1" fmla="val -58204"/>
            <a:gd name="adj2" fmla="val -12741"/>
          </a:avLst>
        </a:prstGeom>
        <a:solidFill>
          <a:schemeClr val="accent1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100"/>
            <a:t>NEW LINE NUMBER AND CHANGED INSTRUCTIONS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cb.wa.gov/Users/sbb/Documents/WorkSheets/Revised%20Wine%20Forms%20(8-14-0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TANDRDS\TEMPLATE\Q196\TEMPQ19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 LIQ755"/>
      <sheetName val="Winery LIQ774"/>
      <sheetName val="Importer LIQ776"/>
      <sheetName val="Sales to Distr LIQ777"/>
      <sheetName val="Cert Appr LIQ778 "/>
      <sheetName val="Distr Tax Cr LIQ779"/>
      <sheetName val="License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081431</v>
          </cell>
          <cell r="B1" t="str">
            <v>A-LINKS</v>
          </cell>
          <cell r="C1" t="str">
            <v>12465 NORTHRUP WAY SPACE #A031</v>
          </cell>
          <cell r="D1" t="str">
            <v>BELLEVUE</v>
          </cell>
          <cell r="E1" t="str">
            <v>WA</v>
          </cell>
          <cell r="F1" t="str">
            <v>980051939</v>
          </cell>
        </row>
        <row r="2">
          <cell r="A2" t="str">
            <v>365578</v>
          </cell>
          <cell r="B2" t="str">
            <v>A RAFANELLI WINERY</v>
          </cell>
          <cell r="C2" t="str">
            <v>4685 W DRY CREEK RD</v>
          </cell>
          <cell r="D2" t="str">
            <v>HEALDSBURG</v>
          </cell>
          <cell r="E2" t="str">
            <v>CA</v>
          </cell>
          <cell r="F2" t="str">
            <v>954489721</v>
          </cell>
        </row>
        <row r="3">
          <cell r="A3" t="str">
            <v>077776</v>
          </cell>
          <cell r="B3" t="str">
            <v>ACE BEVERAGE BELLINGHAM</v>
          </cell>
          <cell r="C3" t="str">
            <v>1465 SLATER RD</v>
          </cell>
          <cell r="D3" t="str">
            <v>FERNDALE</v>
          </cell>
          <cell r="E3" t="str">
            <v>WA</v>
          </cell>
          <cell r="F3" t="str">
            <v>982480000</v>
          </cell>
        </row>
        <row r="4">
          <cell r="A4" t="str">
            <v>081655</v>
          </cell>
          <cell r="B4" t="str">
            <v>ACME WINE COMPANY</v>
          </cell>
          <cell r="C4" t="str">
            <v>2320 MILWAUKEE WAY</v>
          </cell>
          <cell r="D4" t="str">
            <v>TACOMA</v>
          </cell>
          <cell r="E4" t="str">
            <v>WA</v>
          </cell>
          <cell r="F4" t="str">
            <v>98421</v>
          </cell>
        </row>
        <row r="5">
          <cell r="A5" t="str">
            <v>365362</v>
          </cell>
          <cell r="B5" t="str">
            <v>ADELSHEIM VINEYARD</v>
          </cell>
          <cell r="C5" t="str">
            <v>22150 NE QUARTER MILE LN</v>
          </cell>
          <cell r="D5" t="str">
            <v>NEWBERG</v>
          </cell>
          <cell r="E5" t="str">
            <v>OR</v>
          </cell>
          <cell r="F5" t="str">
            <v>971329159</v>
          </cell>
        </row>
        <row r="6">
          <cell r="A6" t="str">
            <v>081250</v>
          </cell>
          <cell r="B6" t="str">
            <v>ADLER FELS WINERY</v>
          </cell>
          <cell r="C6" t="str">
            <v>5325 CORRICK LANE</v>
          </cell>
          <cell r="D6" t="str">
            <v>SANTA ROSA</v>
          </cell>
          <cell r="E6" t="str">
            <v>CA</v>
          </cell>
          <cell r="F6" t="str">
            <v>954093313</v>
          </cell>
        </row>
        <row r="7">
          <cell r="A7" t="str">
            <v>073070</v>
          </cell>
          <cell r="B7" t="str">
            <v>AIRLIE WINERY</v>
          </cell>
          <cell r="C7" t="str">
            <v>15305 DUNN FOREST RD</v>
          </cell>
          <cell r="D7" t="str">
            <v>MONMOUTH</v>
          </cell>
          <cell r="E7" t="str">
            <v>OR</v>
          </cell>
          <cell r="F7" t="str">
            <v>973619570</v>
          </cell>
        </row>
        <row r="8">
          <cell r="A8" t="str">
            <v>074304</v>
          </cell>
          <cell r="B8" t="str">
            <v>ALASKAN BREWING CO.</v>
          </cell>
          <cell r="C8" t="str">
            <v>5429 SHAUNE DR</v>
          </cell>
          <cell r="D8" t="str">
            <v>JUNEAU</v>
          </cell>
          <cell r="E8" t="str">
            <v>AK</v>
          </cell>
          <cell r="F8" t="str">
            <v>998019540</v>
          </cell>
        </row>
        <row r="9">
          <cell r="A9" t="str">
            <v>080649</v>
          </cell>
          <cell r="B9" t="str">
            <v>ALBINI FAMILY VINEYARDS</v>
          </cell>
          <cell r="C9" t="str">
            <v>886 JENSEN LANE</v>
          </cell>
          <cell r="D9" t="str">
            <v>WINDSOR</v>
          </cell>
          <cell r="E9" t="str">
            <v>CA</v>
          </cell>
          <cell r="F9" t="str">
            <v>954929139</v>
          </cell>
        </row>
        <row r="10">
          <cell r="A10" t="str">
            <v>070896</v>
          </cell>
          <cell r="B10" t="str">
            <v>ALDERBROOK WINERY</v>
          </cell>
          <cell r="C10" t="str">
            <v>2306 MAGNOLIA DR</v>
          </cell>
          <cell r="D10" t="str">
            <v>HEALDSBURG</v>
          </cell>
          <cell r="E10" t="str">
            <v>CA</v>
          </cell>
          <cell r="F10" t="str">
            <v>954480000</v>
          </cell>
        </row>
        <row r="11">
          <cell r="A11" t="str">
            <v>362223</v>
          </cell>
          <cell r="B11" t="str">
            <v>ALEXANDER VALLEY VINEYARDS</v>
          </cell>
          <cell r="C11" t="str">
            <v>8644 HWY 128</v>
          </cell>
          <cell r="D11" t="str">
            <v>HEALDSBURG</v>
          </cell>
          <cell r="E11" t="str">
            <v>CA</v>
          </cell>
          <cell r="F11" t="str">
            <v>954480000</v>
          </cell>
        </row>
        <row r="12">
          <cell r="A12" t="str">
            <v>080573</v>
          </cell>
          <cell r="B12" t="str">
            <v>ALEXIA SPARKLING WINES</v>
          </cell>
          <cell r="C12" t="str">
            <v>18658-A 142ND AVE NE</v>
          </cell>
          <cell r="D12" t="str">
            <v>WOODINVILLE</v>
          </cell>
          <cell r="E12" t="str">
            <v>WA</v>
          </cell>
          <cell r="F12" t="str">
            <v>984650000</v>
          </cell>
        </row>
        <row r="13">
          <cell r="A13" t="str">
            <v>080161</v>
          </cell>
          <cell r="B13" t="str">
            <v>ALLIED DOMECQ WINES USA</v>
          </cell>
          <cell r="C13" t="str">
            <v>132 MILL STREET</v>
          </cell>
          <cell r="D13" t="str">
            <v>HEALDSBURG</v>
          </cell>
          <cell r="E13" t="str">
            <v>CA</v>
          </cell>
          <cell r="F13" t="str">
            <v>954480000</v>
          </cell>
        </row>
        <row r="14">
          <cell r="A14" t="str">
            <v>360414</v>
          </cell>
          <cell r="B14" t="str">
            <v>ALPINE DISTRIBUTING CO.</v>
          </cell>
          <cell r="C14" t="str">
            <v>1005 HAZEL ST W</v>
          </cell>
          <cell r="D14" t="str">
            <v>MOUNT VERNON</v>
          </cell>
          <cell r="E14" t="str">
            <v>WA</v>
          </cell>
          <cell r="F14" t="str">
            <v>982730277</v>
          </cell>
        </row>
        <row r="15">
          <cell r="A15" t="str">
            <v>081445</v>
          </cell>
          <cell r="B15" t="str">
            <v>ALTAMURA WINERY</v>
          </cell>
          <cell r="C15" t="str">
            <v>1700 WOODEN VALLEY RD</v>
          </cell>
          <cell r="D15" t="str">
            <v>NAPA</v>
          </cell>
          <cell r="E15" t="str">
            <v>CA</v>
          </cell>
          <cell r="F15" t="str">
            <v>945580000</v>
          </cell>
        </row>
        <row r="16">
          <cell r="A16" t="str">
            <v>081754</v>
          </cell>
          <cell r="B16" t="str">
            <v>AMBER RIVER DISTRIBUTION</v>
          </cell>
          <cell r="C16" t="str">
            <v>432 S CLOVERDALE ST #3</v>
          </cell>
          <cell r="D16" t="str">
            <v>SEATTLE</v>
          </cell>
          <cell r="E16" t="str">
            <v>WA</v>
          </cell>
          <cell r="F16" t="str">
            <v>981084546</v>
          </cell>
        </row>
        <row r="17">
          <cell r="A17" t="str">
            <v>080232</v>
          </cell>
          <cell r="B17" t="str">
            <v>AMBROSIA BY KRISTY</v>
          </cell>
          <cell r="C17" t="str">
            <v>4921 85TH AVE W</v>
          </cell>
          <cell r="D17" t="str">
            <v>UNIVERSITY PLACE</v>
          </cell>
          <cell r="E17" t="str">
            <v>WA</v>
          </cell>
          <cell r="F17" t="str">
            <v>984670000</v>
          </cell>
        </row>
        <row r="18">
          <cell r="A18" t="str">
            <v>081118</v>
          </cell>
          <cell r="B18" t="str">
            <v>AMERICAL BEVERAGE GROUP</v>
          </cell>
          <cell r="C18" t="str">
            <v>647 VISTA VALINDA</v>
          </cell>
          <cell r="D18" t="str">
            <v>SAN CLEMENTE</v>
          </cell>
          <cell r="E18" t="str">
            <v>CA</v>
          </cell>
          <cell r="F18" t="str">
            <v>92672</v>
          </cell>
        </row>
        <row r="19">
          <cell r="A19" t="str">
            <v>080599</v>
          </cell>
          <cell r="B19" t="str">
            <v>AMERICAN BEVERAGE GROUP, INC.</v>
          </cell>
          <cell r="C19" t="str">
            <v>20580 EIGHT ST E</v>
          </cell>
          <cell r="D19" t="str">
            <v>SONOMA</v>
          </cell>
          <cell r="E19" t="str">
            <v>CA</v>
          </cell>
          <cell r="F19" t="str">
            <v>954520000</v>
          </cell>
        </row>
        <row r="20">
          <cell r="A20" t="str">
            <v>079794</v>
          </cell>
          <cell r="B20" t="str">
            <v>AMERICAN HARD CIDER COMPANY</v>
          </cell>
          <cell r="C20" t="str">
            <v>MIDDLEBURY INDUSTRIAL PARK</v>
          </cell>
          <cell r="D20" t="str">
            <v>MIDDLEBURY</v>
          </cell>
          <cell r="E20" t="str">
            <v>VT</v>
          </cell>
          <cell r="F20" t="str">
            <v>057530000</v>
          </cell>
        </row>
        <row r="21">
          <cell r="A21" t="str">
            <v>074044</v>
          </cell>
          <cell r="B21" t="str">
            <v>AMERICAN PACIFIC RIM</v>
          </cell>
          <cell r="C21" t="str">
            <v>4510 S BOYLE AVE</v>
          </cell>
          <cell r="D21" t="str">
            <v>LOS ANGELES</v>
          </cell>
          <cell r="E21" t="str">
            <v>CA</v>
          </cell>
          <cell r="F21" t="str">
            <v>900580000</v>
          </cell>
        </row>
        <row r="22">
          <cell r="A22" t="str">
            <v>360888</v>
          </cell>
          <cell r="B22" t="str">
            <v>AMITY VINEYARDS</v>
          </cell>
          <cell r="C22" t="str">
            <v>18150 AMITY VINEYARDS RD SE</v>
          </cell>
          <cell r="D22" t="str">
            <v>AMITY</v>
          </cell>
          <cell r="E22" t="str">
            <v>OR</v>
          </cell>
          <cell r="F22" t="str">
            <v>971019603</v>
          </cell>
        </row>
        <row r="23">
          <cell r="A23" t="str">
            <v>080485</v>
          </cell>
          <cell r="B23" t="str">
            <v>AMN DISTRIBUTORS</v>
          </cell>
          <cell r="C23" t="str">
            <v>2661 W 81ST STREET</v>
          </cell>
          <cell r="D23" t="str">
            <v>HIALEAH</v>
          </cell>
          <cell r="E23" t="str">
            <v>FL</v>
          </cell>
          <cell r="F23" t="str">
            <v>330160000</v>
          </cell>
        </row>
        <row r="24">
          <cell r="A24" t="str">
            <v>078524</v>
          </cell>
          <cell r="B24" t="str">
            <v>ANACORTES BREWHOUSE</v>
          </cell>
          <cell r="C24" t="str">
            <v>320 COMMERCIAL ST</v>
          </cell>
          <cell r="D24" t="str">
            <v>ANACORTES</v>
          </cell>
          <cell r="E24" t="str">
            <v>WA</v>
          </cell>
          <cell r="F24" t="str">
            <v>982210000</v>
          </cell>
        </row>
        <row r="25">
          <cell r="A25" t="str">
            <v>360895</v>
          </cell>
          <cell r="B25" t="str">
            <v>ANCHOR BREWING COMPANY</v>
          </cell>
          <cell r="C25" t="str">
            <v>1705 MARIPOSA ST</v>
          </cell>
          <cell r="D25" t="str">
            <v>SAN FRANCISCO</v>
          </cell>
          <cell r="E25" t="str">
            <v>CA</v>
          </cell>
          <cell r="F25" t="str">
            <v>941070000</v>
          </cell>
        </row>
        <row r="26">
          <cell r="A26" t="str">
            <v>077297</v>
          </cell>
          <cell r="B26" t="str">
            <v>ANDERSON VALLEY BREWING COMPANY</v>
          </cell>
          <cell r="C26" t="str">
            <v>17700 HWY 253</v>
          </cell>
          <cell r="D26" t="str">
            <v>BOONVILLE</v>
          </cell>
          <cell r="E26" t="str">
            <v>CA</v>
          </cell>
          <cell r="F26" t="str">
            <v>954150000</v>
          </cell>
        </row>
        <row r="27">
          <cell r="A27" t="str">
            <v>080552</v>
          </cell>
          <cell r="B27" t="str">
            <v>ANDERSON'S CONN VALLEY WINERY, INC.</v>
          </cell>
          <cell r="C27" t="str">
            <v>680 ROSSI ROAD</v>
          </cell>
          <cell r="D27" t="str">
            <v>ST HELENA</v>
          </cell>
          <cell r="E27" t="str">
            <v>CA</v>
          </cell>
          <cell r="F27" t="str">
            <v>94574</v>
          </cell>
        </row>
        <row r="28">
          <cell r="A28" t="str">
            <v>081091</v>
          </cell>
          <cell r="B28" t="str">
            <v>ANDRAKE CELLARS</v>
          </cell>
          <cell r="C28" t="str">
            <v>4309 GLEN TERRA DR SE</v>
          </cell>
          <cell r="D28" t="str">
            <v>OLYMPIA</v>
          </cell>
          <cell r="E28" t="str">
            <v>WA</v>
          </cell>
          <cell r="F28" t="str">
            <v>985030000</v>
          </cell>
        </row>
        <row r="29">
          <cell r="A29" t="str">
            <v>081411</v>
          </cell>
          <cell r="B29" t="str">
            <v>ANDRETTI WINERY</v>
          </cell>
          <cell r="C29" t="str">
            <v>4162 BIG RANCH RD</v>
          </cell>
          <cell r="D29" t="str">
            <v>NAPA</v>
          </cell>
          <cell r="E29" t="str">
            <v>CA</v>
          </cell>
          <cell r="F29" t="str">
            <v>945581405</v>
          </cell>
        </row>
        <row r="30">
          <cell r="A30" t="str">
            <v>080728</v>
          </cell>
          <cell r="B30" t="str">
            <v>ANDREW RICH, VINTNER</v>
          </cell>
          <cell r="C30" t="str">
            <v>2734 NE 65TH AVE</v>
          </cell>
          <cell r="D30" t="str">
            <v>PORTLAND</v>
          </cell>
          <cell r="E30" t="str">
            <v>OR</v>
          </cell>
          <cell r="F30" t="str">
            <v>97213</v>
          </cell>
        </row>
        <row r="31">
          <cell r="A31" t="str">
            <v>079085</v>
          </cell>
          <cell r="B31" t="str">
            <v>ANDREW WILL CELLARS</v>
          </cell>
          <cell r="C31" t="str">
            <v>12526 SW BANK RD</v>
          </cell>
          <cell r="D31" t="str">
            <v>VASHON</v>
          </cell>
          <cell r="E31" t="str">
            <v>WA</v>
          </cell>
          <cell r="F31" t="str">
            <v>980700000</v>
          </cell>
        </row>
        <row r="32">
          <cell r="A32" t="str">
            <v>352200</v>
          </cell>
          <cell r="B32" t="str">
            <v>ANHEUSER BUSCH</v>
          </cell>
          <cell r="C32" t="str">
            <v>ONE BUSCH PL</v>
          </cell>
          <cell r="D32" t="str">
            <v>ST LOUIS</v>
          </cell>
          <cell r="E32" t="str">
            <v>MO</v>
          </cell>
          <cell r="F32" t="str">
            <v>631180000</v>
          </cell>
        </row>
        <row r="33">
          <cell r="A33" t="str">
            <v>080551</v>
          </cell>
          <cell r="B33" t="str">
            <v>ARAUJO ESTATE WINES</v>
          </cell>
          <cell r="C33" t="str">
            <v>2155 PICKETT ROAD</v>
          </cell>
          <cell r="D33" t="str">
            <v>CALISTOGA</v>
          </cell>
          <cell r="E33" t="str">
            <v>CA</v>
          </cell>
          <cell r="F33" t="str">
            <v>94515</v>
          </cell>
        </row>
        <row r="34">
          <cell r="A34" t="str">
            <v>071299</v>
          </cell>
          <cell r="B34" t="str">
            <v>ARBOR CREST</v>
          </cell>
          <cell r="C34" t="str">
            <v>4702 N FRUITHILL RD</v>
          </cell>
          <cell r="D34" t="str">
            <v>SPOKANE</v>
          </cell>
          <cell r="E34" t="str">
            <v>WA</v>
          </cell>
          <cell r="F34" t="str">
            <v>992179619</v>
          </cell>
        </row>
        <row r="35">
          <cell r="A35" t="str">
            <v>367368</v>
          </cell>
          <cell r="B35" t="str">
            <v>ARBOR CREST</v>
          </cell>
          <cell r="C35" t="str">
            <v>4502 E BUCKEYE</v>
          </cell>
          <cell r="D35" t="str">
            <v>SPOKANE</v>
          </cell>
          <cell r="E35" t="str">
            <v>WA</v>
          </cell>
          <cell r="F35" t="str">
            <v>992079562</v>
          </cell>
        </row>
        <row r="36">
          <cell r="A36" t="str">
            <v>072645</v>
          </cell>
          <cell r="B36" t="str">
            <v>ARCIERO WINERY</v>
          </cell>
          <cell r="C36" t="str">
            <v>5625 HWY 46 E</v>
          </cell>
          <cell r="D36" t="str">
            <v>PASO ROBLES</v>
          </cell>
          <cell r="E36" t="str">
            <v>CA</v>
          </cell>
          <cell r="F36" t="str">
            <v>934471287</v>
          </cell>
        </row>
        <row r="37">
          <cell r="A37" t="str">
            <v>073796</v>
          </cell>
          <cell r="B37" t="str">
            <v>ARROWOOD VINEYARDS &amp; WINERY</v>
          </cell>
          <cell r="C37" t="str">
            <v>14347 SONOMA HWY</v>
          </cell>
          <cell r="D37" t="str">
            <v>GLEN ELLEN</v>
          </cell>
          <cell r="E37" t="str">
            <v>CA</v>
          </cell>
          <cell r="F37" t="str">
            <v>954420000</v>
          </cell>
        </row>
        <row r="38">
          <cell r="A38" t="str">
            <v>078389</v>
          </cell>
          <cell r="B38" t="str">
            <v>ASHLAND VINEYARDS</v>
          </cell>
          <cell r="C38" t="str">
            <v>2775 E MAIN ST</v>
          </cell>
          <cell r="D38" t="str">
            <v>ASHLAND</v>
          </cell>
          <cell r="E38" t="str">
            <v>OR</v>
          </cell>
          <cell r="F38" t="str">
            <v>975200000</v>
          </cell>
        </row>
        <row r="39">
          <cell r="A39" t="str">
            <v>078659</v>
          </cell>
          <cell r="B39" t="str">
            <v>ASSOCIATED VINTAGE GROUP</v>
          </cell>
          <cell r="C39" t="str">
            <v>3000 BOWEN AVE</v>
          </cell>
          <cell r="D39" t="str">
            <v>GRATON</v>
          </cell>
          <cell r="E39" t="str">
            <v>CA</v>
          </cell>
          <cell r="F39" t="str">
            <v>954440000</v>
          </cell>
        </row>
        <row r="40">
          <cell r="A40" t="str">
            <v>080881</v>
          </cell>
          <cell r="B40" t="str">
            <v>ASSOCIATED WINE DISTRIBUTORS</v>
          </cell>
          <cell r="C40" t="str">
            <v>3222 EHLERS LN</v>
          </cell>
          <cell r="D40" t="str">
            <v>ST HELENA</v>
          </cell>
          <cell r="E40" t="str">
            <v>CA</v>
          </cell>
          <cell r="F40" t="str">
            <v>945749657</v>
          </cell>
        </row>
        <row r="41">
          <cell r="A41" t="str">
            <v>369786</v>
          </cell>
          <cell r="B41" t="str">
            <v>ATOMIC ALE BREWPUB &amp; EATERY</v>
          </cell>
          <cell r="C41" t="str">
            <v>1015 LEE BLVD</v>
          </cell>
          <cell r="D41" t="str">
            <v>RICHLAND</v>
          </cell>
          <cell r="E41" t="str">
            <v>WA</v>
          </cell>
          <cell r="F41" t="str">
            <v>99352</v>
          </cell>
        </row>
        <row r="42">
          <cell r="A42" t="str">
            <v>080769</v>
          </cell>
          <cell r="B42" t="str">
            <v>AU BON CLIMAT</v>
          </cell>
          <cell r="C42" t="str">
            <v>4665 SANTA MARIA MESA RD</v>
          </cell>
          <cell r="D42" t="str">
            <v>SANTA MARIA</v>
          </cell>
          <cell r="E42" t="str">
            <v>CA</v>
          </cell>
          <cell r="F42" t="str">
            <v>934549638</v>
          </cell>
        </row>
        <row r="43">
          <cell r="A43" t="str">
            <v>367243</v>
          </cell>
          <cell r="B43" t="str">
            <v>AUDUBON CELLARS</v>
          </cell>
          <cell r="C43" t="str">
            <v>600 ADDISON ST</v>
          </cell>
          <cell r="D43" t="str">
            <v>BERKELEY</v>
          </cell>
          <cell r="E43" t="str">
            <v>CA</v>
          </cell>
          <cell r="F43" t="str">
            <v>947101920</v>
          </cell>
        </row>
        <row r="44">
          <cell r="A44" t="str">
            <v>071224</v>
          </cell>
          <cell r="B44" t="str">
            <v>AUGUST SCHELL BREWING COMPANY</v>
          </cell>
          <cell r="C44" t="str">
            <v>SCHELL'S PARK</v>
          </cell>
          <cell r="D44" t="str">
            <v>NEW ULM</v>
          </cell>
          <cell r="E44" t="str">
            <v>MN</v>
          </cell>
          <cell r="F44" t="str">
            <v>560730000</v>
          </cell>
        </row>
        <row r="45">
          <cell r="A45" t="str">
            <v>076514</v>
          </cell>
          <cell r="B45" t="str">
            <v>AUTUMN WIND VINEYARD</v>
          </cell>
          <cell r="C45" t="str">
            <v>15225 NE NORTH VALLEY RD</v>
          </cell>
          <cell r="D45" t="str">
            <v>NEWBERG</v>
          </cell>
          <cell r="E45" t="str">
            <v>OR</v>
          </cell>
          <cell r="F45" t="str">
            <v>971326525</v>
          </cell>
        </row>
        <row r="46">
          <cell r="A46" t="str">
            <v>361471</v>
          </cell>
          <cell r="B46" t="str">
            <v>B &amp; B DISTRIBUTORS</v>
          </cell>
          <cell r="C46" t="str">
            <v>6715 E MISSION</v>
          </cell>
          <cell r="D46" t="str">
            <v>SPOKANE</v>
          </cell>
          <cell r="E46" t="str">
            <v>WA</v>
          </cell>
          <cell r="F46" t="str">
            <v>992121196</v>
          </cell>
        </row>
        <row r="47">
          <cell r="A47" t="str">
            <v>359938</v>
          </cell>
          <cell r="B47" t="str">
            <v>B &amp; F DISTRIBUTING CO.</v>
          </cell>
          <cell r="C47" t="str">
            <v>3710 CHELAN HWY</v>
          </cell>
          <cell r="D47" t="str">
            <v>WENATCHEE</v>
          </cell>
          <cell r="E47" t="str">
            <v>WA</v>
          </cell>
          <cell r="F47" t="str">
            <v>988019624</v>
          </cell>
        </row>
        <row r="48">
          <cell r="A48" t="str">
            <v>076609</v>
          </cell>
          <cell r="B48" t="str">
            <v>B.R. COHN WINERY</v>
          </cell>
          <cell r="C48" t="str">
            <v>15140 SONOMA HWY</v>
          </cell>
          <cell r="D48" t="str">
            <v>GLEN ELLEN</v>
          </cell>
          <cell r="E48" t="str">
            <v>CA</v>
          </cell>
          <cell r="F48" t="str">
            <v>954429614</v>
          </cell>
        </row>
        <row r="49">
          <cell r="A49" t="str">
            <v>074602</v>
          </cell>
          <cell r="B49" t="str">
            <v>BABCOCK VINEYARDS</v>
          </cell>
          <cell r="C49" t="str">
            <v>5175 HWY 246</v>
          </cell>
          <cell r="D49" t="str">
            <v>LOMPOC</v>
          </cell>
          <cell r="E49" t="str">
            <v>CA</v>
          </cell>
          <cell r="F49" t="str">
            <v>934369513</v>
          </cell>
        </row>
        <row r="50">
          <cell r="A50" t="str">
            <v>073339</v>
          </cell>
          <cell r="B50" t="str">
            <v>BADGER MOUNTAIN VINEYARDS</v>
          </cell>
          <cell r="C50" t="str">
            <v>1106 S JURUPA</v>
          </cell>
          <cell r="D50" t="str">
            <v>KENNEWICK</v>
          </cell>
          <cell r="E50" t="str">
            <v>WA</v>
          </cell>
          <cell r="F50" t="str">
            <v>993379392</v>
          </cell>
        </row>
        <row r="51">
          <cell r="A51" t="str">
            <v>366392</v>
          </cell>
          <cell r="B51" t="str">
            <v>BAINBRIDGE ISLAND WINERY</v>
          </cell>
          <cell r="C51" t="str">
            <v>682 HWY 305 NE</v>
          </cell>
          <cell r="D51" t="str">
            <v>BAINBRIDGE ISLAND</v>
          </cell>
          <cell r="E51" t="str">
            <v>WA</v>
          </cell>
          <cell r="F51" t="str">
            <v>981100000</v>
          </cell>
        </row>
        <row r="52">
          <cell r="A52" t="str">
            <v>074690</v>
          </cell>
          <cell r="B52" t="str">
            <v>BALCOM &amp; MOE WINERY</v>
          </cell>
          <cell r="C52" t="str">
            <v>2520 N COMMERCIAL AVE</v>
          </cell>
          <cell r="D52" t="str">
            <v>PASCO</v>
          </cell>
          <cell r="E52" t="str">
            <v>WA</v>
          </cell>
          <cell r="F52" t="str">
            <v>993010000</v>
          </cell>
        </row>
        <row r="53">
          <cell r="A53" t="str">
            <v>079659</v>
          </cell>
          <cell r="B53" t="str">
            <v>BALLENTINE VINEYARDS</v>
          </cell>
          <cell r="C53" t="str">
            <v>2820 ST HELENA HWY NORTH</v>
          </cell>
          <cell r="D53" t="str">
            <v>ST HELENA</v>
          </cell>
          <cell r="E53" t="str">
            <v>CA</v>
          </cell>
          <cell r="F53" t="str">
            <v>945740000</v>
          </cell>
        </row>
        <row r="54">
          <cell r="A54" t="str">
            <v>360300</v>
          </cell>
          <cell r="B54" t="str">
            <v>BARGETTO WINERY</v>
          </cell>
          <cell r="C54" t="str">
            <v>3535 N MAIN ST</v>
          </cell>
          <cell r="D54" t="str">
            <v>SOQUEL</v>
          </cell>
          <cell r="E54" t="str">
            <v>CA</v>
          </cell>
          <cell r="F54" t="str">
            <v>950732530</v>
          </cell>
        </row>
        <row r="55">
          <cell r="A55" t="str">
            <v>080522</v>
          </cell>
          <cell r="B55" t="str">
            <v>BARNARD GRIFFIN</v>
          </cell>
          <cell r="C55" t="str">
            <v>878 TULIP LN</v>
          </cell>
          <cell r="D55" t="str">
            <v>RICHLAND</v>
          </cell>
          <cell r="E55" t="str">
            <v>WA</v>
          </cell>
          <cell r="F55" t="str">
            <v>993520000</v>
          </cell>
        </row>
        <row r="56">
          <cell r="A56" t="str">
            <v>081865</v>
          </cell>
          <cell r="B56" t="str">
            <v>BARNETT VINEYARDS</v>
          </cell>
          <cell r="C56" t="str">
            <v>4070 SPRING MOUNTAIN RD</v>
          </cell>
          <cell r="D56" t="str">
            <v>ST HELENA</v>
          </cell>
          <cell r="E56" t="str">
            <v>CA</v>
          </cell>
          <cell r="F56" t="str">
            <v>945749773</v>
          </cell>
        </row>
        <row r="57">
          <cell r="A57" t="str">
            <v>078976</v>
          </cell>
          <cell r="B57" t="str">
            <v>BATAVIA WINE CELLARS</v>
          </cell>
          <cell r="C57" t="str">
            <v>398 SCHOOL ST</v>
          </cell>
          <cell r="D57" t="str">
            <v>BATAVIA</v>
          </cell>
          <cell r="E57" t="str">
            <v>NY</v>
          </cell>
          <cell r="F57" t="str">
            <v>140203234</v>
          </cell>
        </row>
        <row r="58">
          <cell r="A58" t="str">
            <v>075146</v>
          </cell>
          <cell r="B58" t="str">
            <v>BAY FRONT BREWERY</v>
          </cell>
          <cell r="C58" t="str">
            <v>748 SW BAY BLVD</v>
          </cell>
          <cell r="D58" t="str">
            <v>NEWPORT</v>
          </cell>
          <cell r="E58" t="str">
            <v>OR</v>
          </cell>
          <cell r="F58" t="str">
            <v>973650000</v>
          </cell>
        </row>
        <row r="59">
          <cell r="A59" t="str">
            <v>081413</v>
          </cell>
          <cell r="B59" t="str">
            <v>BAYLISS &amp; FORTUNE VINEYARDS</v>
          </cell>
          <cell r="C59" t="str">
            <v>110 HORIZON DR STE 110</v>
          </cell>
          <cell r="D59" t="str">
            <v>RALEIGH</v>
          </cell>
          <cell r="E59" t="str">
            <v>NC</v>
          </cell>
          <cell r="F59" t="str">
            <v>276154927</v>
          </cell>
        </row>
        <row r="60">
          <cell r="A60" t="str">
            <v>075006</v>
          </cell>
          <cell r="B60" t="str">
            <v>BAYOU BREWING COMPANY</v>
          </cell>
          <cell r="C60" t="str">
            <v>1003 E TRENT AVE</v>
          </cell>
          <cell r="D60" t="str">
            <v>SPOKANE</v>
          </cell>
          <cell r="E60" t="str">
            <v>WA</v>
          </cell>
          <cell r="F60" t="str">
            <v>992020000</v>
          </cell>
        </row>
        <row r="61">
          <cell r="A61" t="str">
            <v>080647</v>
          </cell>
          <cell r="B61" t="str">
            <v>BEATTY BLACK SEARS WINE COMPANY</v>
          </cell>
          <cell r="C61" t="str">
            <v>1515 SPRING ST</v>
          </cell>
          <cell r="D61" t="str">
            <v>ST HELENA</v>
          </cell>
          <cell r="E61" t="str">
            <v>CA</v>
          </cell>
          <cell r="F61" t="str">
            <v>945740000</v>
          </cell>
        </row>
        <row r="62">
          <cell r="A62" t="str">
            <v>078266</v>
          </cell>
          <cell r="B62" t="str">
            <v>BEAUX FRERES</v>
          </cell>
          <cell r="C62" t="str">
            <v>15155 NE NORTH VALLEY RD</v>
          </cell>
          <cell r="D62" t="str">
            <v>NEWBERG</v>
          </cell>
          <cell r="E62" t="str">
            <v>OR</v>
          </cell>
          <cell r="F62" t="str">
            <v>971320000</v>
          </cell>
        </row>
        <row r="63">
          <cell r="A63" t="str">
            <v>081401</v>
          </cell>
          <cell r="B63" t="str">
            <v>BECKMEN VINEYARDS</v>
          </cell>
          <cell r="C63" t="str">
            <v>2670 ONTIVEROS RD</v>
          </cell>
          <cell r="D63" t="str">
            <v>LOS OLIVOS</v>
          </cell>
          <cell r="E63" t="str">
            <v>CA</v>
          </cell>
          <cell r="F63" t="str">
            <v>93441</v>
          </cell>
        </row>
        <row r="64">
          <cell r="A64" t="str">
            <v>079673</v>
          </cell>
          <cell r="B64" t="str">
            <v>BEL VINO IMPORTS</v>
          </cell>
          <cell r="C64" t="str">
            <v>19000 72ND AVE S</v>
          </cell>
          <cell r="D64" t="str">
            <v>KENT</v>
          </cell>
          <cell r="E64" t="str">
            <v>WA</v>
          </cell>
          <cell r="F64" t="str">
            <v>980321005</v>
          </cell>
        </row>
        <row r="65">
          <cell r="A65" t="str">
            <v>080930</v>
          </cell>
          <cell r="B65" t="str">
            <v>BELL TOWER BREWHOUSE</v>
          </cell>
          <cell r="C65" t="str">
            <v>707 SE 164TH AVE</v>
          </cell>
          <cell r="D65" t="str">
            <v>VANCOUVER</v>
          </cell>
          <cell r="E65" t="str">
            <v>WA</v>
          </cell>
          <cell r="F65" t="str">
            <v>986840000</v>
          </cell>
        </row>
        <row r="66">
          <cell r="A66" t="str">
            <v>079833</v>
          </cell>
          <cell r="B66" t="str">
            <v>BELL WINE CELLARS</v>
          </cell>
          <cell r="C66" t="str">
            <v>SUITE 13</v>
          </cell>
          <cell r="D66" t="str">
            <v>OAKVILLE</v>
          </cell>
          <cell r="E66" t="str">
            <v>CA</v>
          </cell>
          <cell r="F66" t="str">
            <v>945620000</v>
          </cell>
        </row>
        <row r="67">
          <cell r="A67" t="str">
            <v>082323</v>
          </cell>
          <cell r="B67" t="str">
            <v>BELLE PENTE VINEYARD &amp; WINERY</v>
          </cell>
          <cell r="C67" t="str">
            <v>12470 NE ROWLAND RD</v>
          </cell>
          <cell r="D67" t="str">
            <v>CARLTON</v>
          </cell>
          <cell r="E67" t="str">
            <v>OR</v>
          </cell>
          <cell r="F67" t="str">
            <v>971119543</v>
          </cell>
        </row>
        <row r="68">
          <cell r="A68" t="str">
            <v>367451</v>
          </cell>
          <cell r="B68" t="str">
            <v>BELVEDERE WINERY</v>
          </cell>
          <cell r="C68" t="str">
            <v>4035 WESTSIDE RD</v>
          </cell>
          <cell r="D68" t="str">
            <v>HEALDSBURG</v>
          </cell>
          <cell r="E68" t="str">
            <v>CA</v>
          </cell>
          <cell r="F68" t="str">
            <v>954489990</v>
          </cell>
        </row>
        <row r="69">
          <cell r="A69" t="str">
            <v>081466</v>
          </cell>
          <cell r="B69" t="str">
            <v>BENTON-LANE WINERY</v>
          </cell>
          <cell r="C69" t="str">
            <v>23924 TERRITORIAL HWY</v>
          </cell>
          <cell r="D69" t="str">
            <v>MONROE</v>
          </cell>
          <cell r="E69" t="str">
            <v>OR</v>
          </cell>
          <cell r="F69" t="str">
            <v>974569621</v>
          </cell>
        </row>
        <row r="70">
          <cell r="A70" t="str">
            <v>368406</v>
          </cell>
          <cell r="B70" t="str">
            <v>BENZIGER FAMILY WINERY &amp; VINEYARDS</v>
          </cell>
          <cell r="C70" t="str">
            <v>1883 LONDON RANCH RD</v>
          </cell>
          <cell r="D70" t="str">
            <v>GLEN ELLEN</v>
          </cell>
          <cell r="E70" t="str">
            <v>CA</v>
          </cell>
          <cell r="F70" t="str">
            <v>954429728</v>
          </cell>
        </row>
        <row r="71">
          <cell r="A71" t="str">
            <v>082028</v>
          </cell>
          <cell r="B71" t="str">
            <v>BERAN VINEYARDS, INC</v>
          </cell>
          <cell r="C71" t="str">
            <v>30088 SW EGGER RD</v>
          </cell>
          <cell r="D71" t="str">
            <v>HILLSBORO</v>
          </cell>
          <cell r="E71" t="str">
            <v>OR</v>
          </cell>
          <cell r="F71" t="str">
            <v>971239425</v>
          </cell>
        </row>
        <row r="72">
          <cell r="A72" t="str">
            <v>356975</v>
          </cell>
          <cell r="B72" t="str">
            <v>BERINGER WINE ESTATES COMPANY</v>
          </cell>
          <cell r="C72" t="str">
            <v>2000 MAIN ST</v>
          </cell>
          <cell r="D72" t="str">
            <v>ST HELENA</v>
          </cell>
          <cell r="E72" t="str">
            <v>CA</v>
          </cell>
          <cell r="F72" t="str">
            <v>945740111</v>
          </cell>
        </row>
        <row r="73">
          <cell r="A73" t="str">
            <v>077827</v>
          </cell>
          <cell r="B73" t="str">
            <v>BERNARDUS WINERY</v>
          </cell>
          <cell r="C73" t="str">
            <v>21810 PARROTT RANCH RD</v>
          </cell>
          <cell r="D73" t="str">
            <v>CARMEL VALLEY</v>
          </cell>
          <cell r="E73" t="str">
            <v>CA</v>
          </cell>
          <cell r="F73" t="str">
            <v>939240000</v>
          </cell>
        </row>
        <row r="74">
          <cell r="A74" t="str">
            <v>072027</v>
          </cell>
          <cell r="B74" t="str">
            <v>BETHEL HEIGHTS VINEYARD</v>
          </cell>
          <cell r="C74" t="str">
            <v>6060 BETHEL HEIGHTS RD NW</v>
          </cell>
          <cell r="D74" t="str">
            <v>SALEM</v>
          </cell>
          <cell r="E74" t="str">
            <v>OR</v>
          </cell>
          <cell r="F74" t="str">
            <v>973040000</v>
          </cell>
        </row>
        <row r="75">
          <cell r="A75" t="str">
            <v>081607</v>
          </cell>
          <cell r="B75" t="str">
            <v>BETTER BEVERAGE IMPORTERS</v>
          </cell>
          <cell r="C75" t="str">
            <v>410 NEW CHURCHMANS RD</v>
          </cell>
          <cell r="D75" t="str">
            <v>NEW CASTLE</v>
          </cell>
          <cell r="E75" t="str">
            <v>DE</v>
          </cell>
          <cell r="F75" t="str">
            <v>19720</v>
          </cell>
        </row>
        <row r="76">
          <cell r="A76" t="str">
            <v>081611</v>
          </cell>
          <cell r="B76" t="str">
            <v>BETZ FAMILY WINERY</v>
          </cell>
          <cell r="C76" t="str">
            <v>WDNVILLE COMMERCE CTR BLDG G</v>
          </cell>
          <cell r="D76" t="str">
            <v>WOODINVILLE</v>
          </cell>
          <cell r="E76" t="str">
            <v>WA</v>
          </cell>
          <cell r="F76" t="str">
            <v>980720000</v>
          </cell>
        </row>
        <row r="77">
          <cell r="A77" t="str">
            <v>363463</v>
          </cell>
          <cell r="B77" t="str">
            <v>BIANCHI VINEYARDS</v>
          </cell>
          <cell r="C77" t="str">
            <v>5806 MODOC AVE</v>
          </cell>
          <cell r="D77" t="str">
            <v>KERMAN</v>
          </cell>
          <cell r="E77" t="str">
            <v>CA</v>
          </cell>
          <cell r="F77" t="str">
            <v>936309526</v>
          </cell>
        </row>
        <row r="78">
          <cell r="A78" t="str">
            <v>075122</v>
          </cell>
          <cell r="B78" t="str">
            <v>BIANCO ROSSO IMPORTS</v>
          </cell>
          <cell r="C78" t="str">
            <v>1454 NW 45TH ST</v>
          </cell>
          <cell r="D78" t="str">
            <v>SEATTLE</v>
          </cell>
          <cell r="E78" t="str">
            <v>WA</v>
          </cell>
          <cell r="F78" t="str">
            <v>981073328</v>
          </cell>
        </row>
        <row r="79">
          <cell r="A79" t="str">
            <v>078927</v>
          </cell>
          <cell r="B79" t="str">
            <v>BIG HORN BREWING CO./RAM FAMILY RESTAURANT &amp;</v>
          </cell>
          <cell r="C79" t="str">
            <v>103 35TH AVE SE</v>
          </cell>
          <cell r="D79" t="str">
            <v>PUYALLUP</v>
          </cell>
          <cell r="E79" t="str">
            <v>WA</v>
          </cell>
          <cell r="F79" t="str">
            <v>983740000</v>
          </cell>
        </row>
        <row r="80">
          <cell r="A80" t="str">
            <v>079640</v>
          </cell>
          <cell r="B80" t="str">
            <v>BIG HORN BREWING COMPANY</v>
          </cell>
          <cell r="C80" t="str">
            <v>908 N HOWARD ST</v>
          </cell>
          <cell r="D80" t="str">
            <v>SPOKANE</v>
          </cell>
          <cell r="E80" t="str">
            <v>WA</v>
          </cell>
          <cell r="F80" t="str">
            <v>992010000</v>
          </cell>
        </row>
        <row r="81">
          <cell r="A81" t="str">
            <v>072408</v>
          </cell>
          <cell r="B81" t="str">
            <v>BIG SKY BREWING COMPANY</v>
          </cell>
          <cell r="C81" t="str">
            <v>120 HICKORY ST STE A</v>
          </cell>
          <cell r="D81" t="str">
            <v>MISSOULA</v>
          </cell>
          <cell r="E81" t="str">
            <v>MT</v>
          </cell>
          <cell r="F81" t="str">
            <v>598010000</v>
          </cell>
        </row>
        <row r="82">
          <cell r="A82" t="str">
            <v>070371</v>
          </cell>
          <cell r="B82" t="str">
            <v>BIG TIME BREWING COMPANY</v>
          </cell>
          <cell r="C82" t="str">
            <v>4133 UNIVERSITY WAY NE</v>
          </cell>
          <cell r="D82" t="str">
            <v>SEATTLE</v>
          </cell>
          <cell r="E82" t="str">
            <v>WA</v>
          </cell>
          <cell r="F82" t="str">
            <v>981056213</v>
          </cell>
        </row>
        <row r="83">
          <cell r="A83" t="str">
            <v>079079</v>
          </cell>
          <cell r="B83" t="str">
            <v>BIRCHFIELD WINERY</v>
          </cell>
          <cell r="C83" t="str">
            <v>921 MIDDLE FORK RD</v>
          </cell>
          <cell r="D83" t="str">
            <v>ONALASKA</v>
          </cell>
          <cell r="E83" t="str">
            <v>WA</v>
          </cell>
          <cell r="F83" t="str">
            <v>985700000</v>
          </cell>
        </row>
        <row r="84">
          <cell r="A84" t="str">
            <v>071395</v>
          </cell>
          <cell r="B84" t="str">
            <v>BISHOP WINE DISTRIBUTORS</v>
          </cell>
          <cell r="C84" t="str">
            <v>2503 SE HIDDEN WY BLDG 10 #130</v>
          </cell>
          <cell r="D84" t="str">
            <v>VANCOUVER</v>
          </cell>
          <cell r="E84" t="str">
            <v>WA</v>
          </cell>
          <cell r="F84" t="str">
            <v>986610000</v>
          </cell>
        </row>
        <row r="85">
          <cell r="A85" t="str">
            <v>081702</v>
          </cell>
          <cell r="B85" t="str">
            <v>BLACK DIAMOND WINERY</v>
          </cell>
          <cell r="C85" t="str">
            <v>2976 BLACK DIAMOND RD</v>
          </cell>
          <cell r="D85" t="str">
            <v>PORT ANGELES</v>
          </cell>
          <cell r="E85" t="str">
            <v>WA</v>
          </cell>
          <cell r="F85" t="str">
            <v>98363</v>
          </cell>
        </row>
        <row r="86">
          <cell r="A86" t="str">
            <v>361115</v>
          </cell>
          <cell r="B86" t="str">
            <v>BLACK HILLS DISTRIBUTING COMPANY</v>
          </cell>
          <cell r="C86" t="str">
            <v>6080 LINDERSON WAY</v>
          </cell>
          <cell r="D86" t="str">
            <v>TUMWATER</v>
          </cell>
          <cell r="E86" t="str">
            <v>WA</v>
          </cell>
          <cell r="F86" t="str">
            <v>985015297</v>
          </cell>
        </row>
        <row r="87">
          <cell r="A87" t="str">
            <v>076761</v>
          </cell>
          <cell r="B87" t="str">
            <v>BLACK MOUNTAIN BREWING CO., INC.</v>
          </cell>
          <cell r="C87" t="str">
            <v>6245 E CAVE CREEK RD</v>
          </cell>
          <cell r="D87" t="str">
            <v>CAVE CREEK</v>
          </cell>
          <cell r="E87" t="str">
            <v>AZ</v>
          </cell>
          <cell r="F87" t="str">
            <v>853310000</v>
          </cell>
        </row>
        <row r="88">
          <cell r="A88" t="str">
            <v>082160</v>
          </cell>
          <cell r="B88" t="str">
            <v>BLACK ROCK WINEWORKS LLC</v>
          </cell>
          <cell r="C88" t="str">
            <v>171 WAVERLY DR</v>
          </cell>
          <cell r="D88" t="str">
            <v>PASADENA</v>
          </cell>
          <cell r="E88" t="str">
            <v>CA</v>
          </cell>
          <cell r="F88" t="str">
            <v>91105</v>
          </cell>
        </row>
        <row r="89">
          <cell r="A89" t="str">
            <v>368807</v>
          </cell>
          <cell r="B89" t="str">
            <v>BLACKWOOD CANYON VINTNERS</v>
          </cell>
          <cell r="C89" t="str">
            <v>RR 2 BOX 2169H</v>
          </cell>
          <cell r="D89" t="str">
            <v>BENTON CITY</v>
          </cell>
          <cell r="E89" t="str">
            <v>WA</v>
          </cell>
          <cell r="F89" t="str">
            <v>993209802</v>
          </cell>
        </row>
        <row r="90">
          <cell r="A90" t="str">
            <v>079507</v>
          </cell>
          <cell r="B90" t="str">
            <v>BODEGAS</v>
          </cell>
          <cell r="C90" t="str">
            <v>5704 37TH AVE NE</v>
          </cell>
          <cell r="D90" t="str">
            <v>SEATTLE</v>
          </cell>
          <cell r="E90" t="str">
            <v>WA</v>
          </cell>
          <cell r="F90" t="str">
            <v>981050000</v>
          </cell>
        </row>
        <row r="91">
          <cell r="A91" t="str">
            <v>080685</v>
          </cell>
          <cell r="B91" t="str">
            <v>BOEGER WINERY</v>
          </cell>
          <cell r="C91" t="str">
            <v>1709 CARSON RD</v>
          </cell>
          <cell r="D91" t="str">
            <v>PLACERVILLE</v>
          </cell>
          <cell r="E91" t="str">
            <v>CA</v>
          </cell>
          <cell r="F91" t="str">
            <v>956670000</v>
          </cell>
        </row>
        <row r="92">
          <cell r="A92" t="str">
            <v>073079</v>
          </cell>
          <cell r="B92" t="str">
            <v>BOGLE VINEYARDS</v>
          </cell>
          <cell r="C92" t="str">
            <v>37783 COUNTY RD 144</v>
          </cell>
          <cell r="D92" t="str">
            <v>CLARKSBURG</v>
          </cell>
          <cell r="E92" t="str">
            <v>CA</v>
          </cell>
          <cell r="F92" t="str">
            <v>956120000</v>
          </cell>
        </row>
        <row r="93">
          <cell r="A93" t="str">
            <v>368352</v>
          </cell>
          <cell r="B93" t="str">
            <v>BONAIR WINERY</v>
          </cell>
          <cell r="C93" t="str">
            <v>500 S BONAIR RD</v>
          </cell>
          <cell r="D93" t="str">
            <v>ZILLAH</v>
          </cell>
          <cell r="E93" t="str">
            <v>WA</v>
          </cell>
          <cell r="F93" t="str">
            <v>989539750</v>
          </cell>
        </row>
        <row r="94">
          <cell r="A94" t="str">
            <v>072066</v>
          </cell>
          <cell r="B94" t="str">
            <v>BONNY DOON VINEYARD</v>
          </cell>
          <cell r="C94" t="str">
            <v>10 PINE FLAT RD</v>
          </cell>
          <cell r="D94" t="str">
            <v>SANTA CRUZ</v>
          </cell>
          <cell r="E94" t="str">
            <v>CA</v>
          </cell>
          <cell r="F94" t="str">
            <v>950600000</v>
          </cell>
        </row>
        <row r="95">
          <cell r="A95" t="str">
            <v>078015</v>
          </cell>
          <cell r="B95" t="str">
            <v>BOOKWALTER WINERY</v>
          </cell>
          <cell r="C95" t="str">
            <v>894 TULIP LANE</v>
          </cell>
          <cell r="D95" t="str">
            <v>RICHLAND</v>
          </cell>
          <cell r="E95" t="str">
            <v>WA</v>
          </cell>
          <cell r="F95" t="str">
            <v>993528588</v>
          </cell>
        </row>
        <row r="96">
          <cell r="A96" t="str">
            <v>082319</v>
          </cell>
          <cell r="B96" t="str">
            <v>BORDEAUX WINE LOCATORS</v>
          </cell>
          <cell r="C96" t="str">
            <v>2950 32ND AVE SW</v>
          </cell>
          <cell r="D96" t="str">
            <v>TUMWATER</v>
          </cell>
          <cell r="E96" t="str">
            <v>WA</v>
          </cell>
          <cell r="F96" t="str">
            <v>985120000</v>
          </cell>
        </row>
        <row r="97">
          <cell r="A97" t="str">
            <v>080511</v>
          </cell>
          <cell r="B97" t="str">
            <v>BOSTON BEER BRANDS</v>
          </cell>
          <cell r="C97" t="str">
            <v>BRIDGEWATER MILL MALL</v>
          </cell>
          <cell r="D97" t="str">
            <v>BRIDGEWATER</v>
          </cell>
          <cell r="E97" t="str">
            <v>VT</v>
          </cell>
          <cell r="F97" t="str">
            <v>050340000</v>
          </cell>
        </row>
        <row r="98">
          <cell r="A98" t="str">
            <v>076527</v>
          </cell>
          <cell r="B98" t="str">
            <v>BOSTON BEER COMPANY</v>
          </cell>
          <cell r="C98" t="str">
            <v>3340 LIBERTY AVE</v>
          </cell>
          <cell r="D98" t="str">
            <v>PITTSBURGH</v>
          </cell>
          <cell r="E98" t="str">
            <v>PA</v>
          </cell>
          <cell r="F98" t="str">
            <v>152010000</v>
          </cell>
        </row>
        <row r="99">
          <cell r="A99" t="str">
            <v>080284</v>
          </cell>
          <cell r="B99" t="str">
            <v>BOSTON BEER COMPANY</v>
          </cell>
          <cell r="C99" t="str">
            <v>30 GERMANIA ST</v>
          </cell>
          <cell r="D99" t="str">
            <v>BOSTON</v>
          </cell>
          <cell r="E99" t="str">
            <v>MA</v>
          </cell>
          <cell r="F99" t="str">
            <v>021300000</v>
          </cell>
        </row>
        <row r="100">
          <cell r="A100" t="str">
            <v>070555</v>
          </cell>
          <cell r="B100" t="str">
            <v>BOUCHAINE VINEYARDS</v>
          </cell>
          <cell r="C100" t="str">
            <v>1075 BUCHLI STATION RD</v>
          </cell>
          <cell r="D100" t="str">
            <v>NAPA</v>
          </cell>
          <cell r="E100" t="str">
            <v>CA</v>
          </cell>
          <cell r="F100" t="str">
            <v>945590000</v>
          </cell>
        </row>
        <row r="101">
          <cell r="A101" t="str">
            <v>078372</v>
          </cell>
          <cell r="B101" t="str">
            <v>BOUNDARY BAY BREWERY AND BISTRO</v>
          </cell>
          <cell r="C101" t="str">
            <v>1107 RAILROAD AVE</v>
          </cell>
          <cell r="D101" t="str">
            <v>BELLINGHAM</v>
          </cell>
          <cell r="E101" t="str">
            <v>WA</v>
          </cell>
          <cell r="F101" t="str">
            <v>982250000</v>
          </cell>
        </row>
        <row r="102">
          <cell r="A102" t="str">
            <v>081619</v>
          </cell>
          <cell r="B102" t="str">
            <v>BRANCASI ITALIAN IMPORTS</v>
          </cell>
          <cell r="C102" t="str">
            <v>8955 WATSON PL</v>
          </cell>
          <cell r="D102" t="str">
            <v>BREMERTON</v>
          </cell>
          <cell r="E102" t="str">
            <v>WA</v>
          </cell>
          <cell r="F102" t="str">
            <v>983110000</v>
          </cell>
        </row>
        <row r="103">
          <cell r="A103" t="str">
            <v>080334</v>
          </cell>
          <cell r="B103" t="str">
            <v>BRAND PARTNERS, L.L.C.</v>
          </cell>
          <cell r="C103" t="str">
            <v>3000 BOWEN AVE</v>
          </cell>
          <cell r="D103" t="str">
            <v>GRATON</v>
          </cell>
          <cell r="E103" t="str">
            <v>CA</v>
          </cell>
          <cell r="F103" t="str">
            <v>954440000</v>
          </cell>
        </row>
        <row r="104">
          <cell r="A104" t="str">
            <v>074370</v>
          </cell>
          <cell r="B104" t="str">
            <v>BRAREN PAULI WINERY</v>
          </cell>
          <cell r="C104" t="str">
            <v>1611 SPRING HILL RD</v>
          </cell>
          <cell r="D104" t="str">
            <v>PETALUMA</v>
          </cell>
          <cell r="E104" t="str">
            <v>CA</v>
          </cell>
          <cell r="F104" t="str">
            <v>949529699</v>
          </cell>
        </row>
        <row r="105">
          <cell r="A105" t="str">
            <v>368413</v>
          </cell>
          <cell r="B105" t="str">
            <v>BREMERTON ICE AND FUEL</v>
          </cell>
          <cell r="C105" t="str">
            <v>111 BRUENN AVE</v>
          </cell>
          <cell r="D105" t="str">
            <v>BREMERTON</v>
          </cell>
          <cell r="E105" t="str">
            <v>WA</v>
          </cell>
          <cell r="F105" t="str">
            <v>983129998</v>
          </cell>
        </row>
        <row r="106">
          <cell r="A106" t="str">
            <v>081959</v>
          </cell>
          <cell r="B106" t="str">
            <v>BREWERY OMMEGANG</v>
          </cell>
          <cell r="C106" t="str">
            <v>656 COUNTY HIGHWAY 33</v>
          </cell>
          <cell r="D106" t="str">
            <v>COOPERSTOWN</v>
          </cell>
          <cell r="E106" t="str">
            <v>NY</v>
          </cell>
          <cell r="F106" t="str">
            <v>133264737</v>
          </cell>
        </row>
        <row r="107">
          <cell r="A107" t="str">
            <v>079577</v>
          </cell>
          <cell r="B107" t="str">
            <v>BRICK HOUSE WINE COMPANY</v>
          </cell>
          <cell r="C107" t="str">
            <v>18200 LEWIS ROGERS LN</v>
          </cell>
          <cell r="D107" t="str">
            <v>NEWBERG</v>
          </cell>
          <cell r="E107" t="str">
            <v>OR</v>
          </cell>
          <cell r="F107" t="str">
            <v>97132</v>
          </cell>
        </row>
        <row r="108">
          <cell r="A108" t="str">
            <v>070657</v>
          </cell>
          <cell r="B108" t="str">
            <v>BRIDGEPORT BREWING COMPANY</v>
          </cell>
          <cell r="C108" t="str">
            <v>1313 NW MARSHALL</v>
          </cell>
          <cell r="D108" t="str">
            <v>PORTLAND</v>
          </cell>
          <cell r="E108" t="str">
            <v>OR</v>
          </cell>
          <cell r="F108" t="str">
            <v>972090000</v>
          </cell>
        </row>
        <row r="109">
          <cell r="A109" t="str">
            <v>074970</v>
          </cell>
          <cell r="B109" t="str">
            <v>BRIDGEVIEW VINEYARDS</v>
          </cell>
          <cell r="C109" t="str">
            <v>4210 HOLLAND LOOP RD</v>
          </cell>
          <cell r="D109" t="str">
            <v>CAVE JUNCTION</v>
          </cell>
          <cell r="E109" t="str">
            <v>OR</v>
          </cell>
          <cell r="F109" t="str">
            <v>975239758</v>
          </cell>
        </row>
        <row r="110">
          <cell r="A110" t="str">
            <v>082159</v>
          </cell>
          <cell r="B110" t="str">
            <v>BRIGGS &amp; SONS WINE MAKING CO</v>
          </cell>
          <cell r="C110" t="str">
            <v>ONE KIRKLAND RANCH ROAD</v>
          </cell>
          <cell r="D110" t="str">
            <v>NAPA</v>
          </cell>
          <cell r="E110" t="str">
            <v>CA</v>
          </cell>
          <cell r="F110" t="str">
            <v>945580000</v>
          </cell>
        </row>
        <row r="111">
          <cell r="A111" t="str">
            <v>076607</v>
          </cell>
          <cell r="B111" t="str">
            <v>BROADLEY VINEYARDS</v>
          </cell>
          <cell r="C111" t="str">
            <v>265 S 5TH ST</v>
          </cell>
          <cell r="D111" t="str">
            <v>MONROE</v>
          </cell>
          <cell r="E111" t="str">
            <v>OR</v>
          </cell>
          <cell r="F111" t="str">
            <v>974560000</v>
          </cell>
        </row>
        <row r="112">
          <cell r="A112" t="str">
            <v>360402</v>
          </cell>
          <cell r="B112" t="str">
            <v>BRONCO WINE COMPANY</v>
          </cell>
          <cell r="C112" t="str">
            <v>6342 BYSTRUM RD</v>
          </cell>
          <cell r="D112" t="str">
            <v>CERES</v>
          </cell>
          <cell r="E112" t="str">
            <v>CA</v>
          </cell>
          <cell r="F112" t="str">
            <v>953070000</v>
          </cell>
        </row>
        <row r="113">
          <cell r="A113" t="str">
            <v>081387</v>
          </cell>
          <cell r="B113" t="str">
            <v>BROWAR POLSKA INC.</v>
          </cell>
          <cell r="C113" t="str">
            <v>16716 68TH AVE NE #B-6</v>
          </cell>
          <cell r="D113" t="str">
            <v>KENMORE</v>
          </cell>
          <cell r="E113" t="str">
            <v>WA</v>
          </cell>
          <cell r="F113" t="str">
            <v>980284273</v>
          </cell>
        </row>
        <row r="114">
          <cell r="A114" t="str">
            <v>081239</v>
          </cell>
          <cell r="B114" t="str">
            <v>BROWN-FORMAN BEVERAGES WORLDWIDE</v>
          </cell>
          <cell r="C114" t="str">
            <v>1908 HOWARD STREET</v>
          </cell>
          <cell r="D114" t="str">
            <v>LOUISVILLE</v>
          </cell>
          <cell r="E114" t="str">
            <v>KY</v>
          </cell>
          <cell r="F114" t="str">
            <v>402100000</v>
          </cell>
        </row>
        <row r="115">
          <cell r="A115" t="str">
            <v>071421</v>
          </cell>
          <cell r="B115" t="str">
            <v>BRUTOCAO CELLARS</v>
          </cell>
          <cell r="C115" t="str">
            <v>2300 HWY 175</v>
          </cell>
          <cell r="D115" t="str">
            <v>HOPLAND</v>
          </cell>
          <cell r="E115" t="str">
            <v>CA</v>
          </cell>
          <cell r="F115" t="str">
            <v>954490000</v>
          </cell>
        </row>
        <row r="116">
          <cell r="A116" t="str">
            <v>079790</v>
          </cell>
          <cell r="B116" t="str">
            <v>BRYANT VINEYARDS</v>
          </cell>
          <cell r="C116" t="str">
            <v>BLDG A  RM 2   SUITE 4</v>
          </cell>
          <cell r="D116" t="str">
            <v>OAKVILLE</v>
          </cell>
          <cell r="E116" t="str">
            <v>CA</v>
          </cell>
          <cell r="F116" t="str">
            <v>94562</v>
          </cell>
        </row>
        <row r="117">
          <cell r="A117" t="str">
            <v>369111</v>
          </cell>
          <cell r="B117" t="str">
            <v>BUEHLER VINEYARDS</v>
          </cell>
          <cell r="C117" t="str">
            <v>820 GREENFIELD RD</v>
          </cell>
          <cell r="D117" t="str">
            <v>ST HELENA</v>
          </cell>
          <cell r="E117" t="str">
            <v>CA</v>
          </cell>
          <cell r="F117" t="str">
            <v>945740000</v>
          </cell>
        </row>
        <row r="118">
          <cell r="A118" t="str">
            <v>361432</v>
          </cell>
          <cell r="B118" t="str">
            <v>BUENA VISTA WINERY</v>
          </cell>
          <cell r="C118" t="str">
            <v>27000 RAMAL RD</v>
          </cell>
          <cell r="D118" t="str">
            <v>SONOMA</v>
          </cell>
          <cell r="E118" t="str">
            <v>CA</v>
          </cell>
          <cell r="F118" t="str">
            <v>954760182</v>
          </cell>
        </row>
        <row r="119">
          <cell r="A119" t="str">
            <v>080693</v>
          </cell>
          <cell r="B119" t="str">
            <v>BUNCHGRASS WINERY</v>
          </cell>
          <cell r="C119" t="str">
            <v>RR 5_BOX 131</v>
          </cell>
          <cell r="D119" t="str">
            <v>WALLA WALLA</v>
          </cell>
          <cell r="E119" t="str">
            <v>WA</v>
          </cell>
          <cell r="F119" t="str">
            <v>99362</v>
          </cell>
        </row>
        <row r="120">
          <cell r="A120" t="str">
            <v>360155</v>
          </cell>
          <cell r="B120" t="str">
            <v>BURGESS CELLARS INC.</v>
          </cell>
          <cell r="C120" t="str">
            <v>1108 DEER PARK RD</v>
          </cell>
          <cell r="D120" t="str">
            <v>ST HELENA</v>
          </cell>
          <cell r="E120" t="str">
            <v>CA</v>
          </cell>
          <cell r="F120" t="str">
            <v>945740000</v>
          </cell>
        </row>
        <row r="121">
          <cell r="A121" t="str">
            <v>082121</v>
          </cell>
          <cell r="B121" t="str">
            <v>BUTTE CREEK BREWING COMPANY</v>
          </cell>
          <cell r="C121" t="str">
            <v>945 W 2ND ST</v>
          </cell>
          <cell r="D121" t="str">
            <v>CHICO</v>
          </cell>
          <cell r="E121" t="str">
            <v>CA</v>
          </cell>
          <cell r="F121" t="str">
            <v>95928</v>
          </cell>
        </row>
        <row r="122">
          <cell r="A122" t="str">
            <v>076735</v>
          </cell>
          <cell r="B122" t="str">
            <v>BYINGTON WINERY &amp; VINEYARDS, INC.</v>
          </cell>
          <cell r="C122" t="str">
            <v>21850 BEAR CREEK RD</v>
          </cell>
          <cell r="D122" t="str">
            <v>LOS GATOS</v>
          </cell>
          <cell r="E122" t="str">
            <v>CA</v>
          </cell>
          <cell r="F122" t="str">
            <v>950300000</v>
          </cell>
        </row>
        <row r="123">
          <cell r="A123" t="str">
            <v>074104</v>
          </cell>
          <cell r="B123" t="str">
            <v>BYRON VINEYARD &amp; WINERY</v>
          </cell>
          <cell r="C123" t="str">
            <v>5230 TEPUSQUET CANYON RD</v>
          </cell>
          <cell r="D123" t="str">
            <v>SANTA MARIA</v>
          </cell>
          <cell r="E123" t="str">
            <v>CA</v>
          </cell>
          <cell r="F123" t="str">
            <v>934549548</v>
          </cell>
        </row>
        <row r="124">
          <cell r="A124" t="str">
            <v>357023</v>
          </cell>
          <cell r="B124" t="str">
            <v>C MONDAVI &amp; SONS</v>
          </cell>
          <cell r="C124" t="str">
            <v>2800 MAIN ST</v>
          </cell>
          <cell r="D124" t="str">
            <v>ST HELENA</v>
          </cell>
          <cell r="E124" t="str">
            <v>CA</v>
          </cell>
          <cell r="F124" t="str">
            <v>945740000</v>
          </cell>
        </row>
        <row r="125">
          <cell r="A125" t="str">
            <v>366776</v>
          </cell>
          <cell r="B125" t="str">
            <v>C.I. SHENANIGAN'S - RUSTON</v>
          </cell>
          <cell r="C125" t="str">
            <v>3017 RUSTON WAY</v>
          </cell>
          <cell r="D125" t="str">
            <v>TACOMA</v>
          </cell>
          <cell r="E125" t="str">
            <v>WA</v>
          </cell>
          <cell r="F125" t="str">
            <v>984010000</v>
          </cell>
        </row>
        <row r="126">
          <cell r="A126" t="str">
            <v>361986</v>
          </cell>
          <cell r="B126" t="str">
            <v>C.I. SHENANIGAN'S SEAFOOD CHOPHOUSE BREWERY</v>
          </cell>
          <cell r="C126" t="str">
            <v>332 SPOKANE FALLS CT</v>
          </cell>
          <cell r="D126" t="str">
            <v>SPOKANE</v>
          </cell>
          <cell r="E126" t="str">
            <v>WA</v>
          </cell>
          <cell r="F126" t="str">
            <v>992010000</v>
          </cell>
        </row>
        <row r="127">
          <cell r="A127" t="str">
            <v>082161</v>
          </cell>
          <cell r="B127" t="str">
            <v>CACHE CELLARS</v>
          </cell>
          <cell r="C127" t="str">
            <v>PUTAH CREEK ON PEDRICK RD</v>
          </cell>
          <cell r="D127" t="str">
            <v>DAVIS</v>
          </cell>
          <cell r="E127" t="str">
            <v>CA</v>
          </cell>
          <cell r="F127" t="str">
            <v>956169604</v>
          </cell>
        </row>
        <row r="128">
          <cell r="A128" t="str">
            <v>081682</v>
          </cell>
          <cell r="B128" t="str">
            <v>CADENCE</v>
          </cell>
          <cell r="C128" t="str">
            <v>432 YALE AVE N</v>
          </cell>
          <cell r="D128" t="str">
            <v>SEATTLE</v>
          </cell>
          <cell r="E128" t="str">
            <v>WA</v>
          </cell>
          <cell r="F128" t="str">
            <v>98109</v>
          </cell>
        </row>
        <row r="129">
          <cell r="A129" t="str">
            <v>080386</v>
          </cell>
          <cell r="B129" t="str">
            <v>CAFARO CELLARS</v>
          </cell>
          <cell r="C129" t="str">
            <v>1591 DEAN YORK LN</v>
          </cell>
          <cell r="D129" t="str">
            <v>ST HELENA</v>
          </cell>
          <cell r="E129" t="str">
            <v>CA</v>
          </cell>
          <cell r="F129" t="str">
            <v>945740000</v>
          </cell>
        </row>
        <row r="130">
          <cell r="A130" t="str">
            <v>365491</v>
          </cell>
          <cell r="B130" t="str">
            <v>CAFE JUANITA</v>
          </cell>
          <cell r="C130" t="str">
            <v>9702 NE 120TH PL</v>
          </cell>
          <cell r="D130" t="str">
            <v>KIRKLAND</v>
          </cell>
          <cell r="E130" t="str">
            <v>WA</v>
          </cell>
          <cell r="F130" t="str">
            <v>980340000</v>
          </cell>
        </row>
        <row r="131">
          <cell r="A131" t="str">
            <v>368865</v>
          </cell>
          <cell r="B131" t="str">
            <v>CAIN CELLARS</v>
          </cell>
          <cell r="C131" t="str">
            <v>3800 LANGTRY RD</v>
          </cell>
          <cell r="D131" t="str">
            <v>SAINT HELENA</v>
          </cell>
          <cell r="E131" t="str">
            <v>CA</v>
          </cell>
          <cell r="F131" t="str">
            <v>945749772</v>
          </cell>
        </row>
        <row r="132">
          <cell r="A132" t="str">
            <v>364496</v>
          </cell>
          <cell r="B132" t="str">
            <v>CAKEBREAD CELLARS</v>
          </cell>
          <cell r="C132" t="str">
            <v>8300 ST HELENA HWY</v>
          </cell>
          <cell r="D132" t="str">
            <v>RUTHERFORD</v>
          </cell>
          <cell r="E132" t="str">
            <v>CA</v>
          </cell>
          <cell r="F132" t="str">
            <v>945730000</v>
          </cell>
        </row>
        <row r="133">
          <cell r="A133" t="str">
            <v>363195</v>
          </cell>
          <cell r="B133" t="str">
            <v>CALERA WINE COMPANY</v>
          </cell>
          <cell r="C133" t="str">
            <v>11300 CIENEGA RD</v>
          </cell>
          <cell r="D133" t="str">
            <v>HOLLISTER</v>
          </cell>
          <cell r="E133" t="str">
            <v>CA</v>
          </cell>
          <cell r="F133" t="str">
            <v>950239619</v>
          </cell>
        </row>
        <row r="134">
          <cell r="A134" t="str">
            <v>080243</v>
          </cell>
          <cell r="B134" t="str">
            <v>CALIFORNIA CIDER COMPANY</v>
          </cell>
          <cell r="C134" t="str">
            <v>3000 BOWEN STREET</v>
          </cell>
          <cell r="D134" t="str">
            <v>GRATON</v>
          </cell>
          <cell r="E134" t="str">
            <v>CA</v>
          </cell>
          <cell r="F134" t="str">
            <v>954440000</v>
          </cell>
        </row>
        <row r="135">
          <cell r="A135" t="str">
            <v>368912</v>
          </cell>
          <cell r="B135" t="str">
            <v>CALIFORNIA WINE COMPANY</v>
          </cell>
          <cell r="C135" t="str">
            <v>155 CHERRY CREEK</v>
          </cell>
          <cell r="D135" t="str">
            <v>CLOVERDALE</v>
          </cell>
          <cell r="E135" t="str">
            <v>CA</v>
          </cell>
          <cell r="F135" t="str">
            <v>954253807</v>
          </cell>
        </row>
        <row r="136">
          <cell r="A136" t="str">
            <v>077435</v>
          </cell>
          <cell r="B136" t="str">
            <v>CAMARADERIE CELLARS</v>
          </cell>
          <cell r="C136" t="str">
            <v>334 BENSON RD</v>
          </cell>
          <cell r="D136" t="str">
            <v>PORT ANGELES</v>
          </cell>
          <cell r="E136" t="str">
            <v>WA</v>
          </cell>
          <cell r="F136" t="str">
            <v>983630000</v>
          </cell>
        </row>
        <row r="137">
          <cell r="A137" t="str">
            <v>354369</v>
          </cell>
          <cell r="B137" t="str">
            <v>CAMMARANO BROS.</v>
          </cell>
          <cell r="C137" t="str">
            <v>2324 CENTER ST</v>
          </cell>
          <cell r="D137" t="str">
            <v>TACOMA</v>
          </cell>
          <cell r="E137" t="str">
            <v>WA</v>
          </cell>
          <cell r="F137" t="str">
            <v>984097639</v>
          </cell>
        </row>
        <row r="138">
          <cell r="A138" t="str">
            <v>363955</v>
          </cell>
          <cell r="B138" t="str">
            <v>CAMMARANO BROS.</v>
          </cell>
          <cell r="C138" t="str">
            <v>3108 29TH AVE SW</v>
          </cell>
          <cell r="D138" t="str">
            <v>TUMWATER</v>
          </cell>
          <cell r="E138" t="str">
            <v>WA</v>
          </cell>
          <cell r="F138" t="str">
            <v>985126174</v>
          </cell>
        </row>
        <row r="139">
          <cell r="A139" t="str">
            <v>081056</v>
          </cell>
          <cell r="B139" t="str">
            <v>CAMO BREWING CO., INC.</v>
          </cell>
          <cell r="C139" t="str">
            <v>3305 SPRING MOUNTAIN RD STE 60</v>
          </cell>
          <cell r="D139" t="str">
            <v>LAS VEGAS</v>
          </cell>
          <cell r="E139" t="str">
            <v>NV</v>
          </cell>
          <cell r="F139" t="str">
            <v>891020000</v>
          </cell>
        </row>
        <row r="140">
          <cell r="A140" t="str">
            <v>368683</v>
          </cell>
          <cell r="B140" t="str">
            <v>CANANDAIGUA WINE COMPANY</v>
          </cell>
          <cell r="C140" t="str">
            <v>116 BUFFALO ST</v>
          </cell>
          <cell r="D140" t="str">
            <v>CANANDAIGUA</v>
          </cell>
          <cell r="E140" t="str">
            <v>NY</v>
          </cell>
          <cell r="F140" t="str">
            <v>144241086</v>
          </cell>
        </row>
        <row r="141">
          <cell r="A141" t="str">
            <v>078633</v>
          </cell>
          <cell r="B141" t="str">
            <v>CANOE RIDGE VINEYARD</v>
          </cell>
          <cell r="C141" t="str">
            <v>1102 W CHERRY</v>
          </cell>
          <cell r="D141" t="str">
            <v>WALLA WALLA</v>
          </cell>
          <cell r="E141" t="str">
            <v>WA</v>
          </cell>
          <cell r="F141" t="str">
            <v>993620000</v>
          </cell>
        </row>
        <row r="142">
          <cell r="A142" t="str">
            <v>081384</v>
          </cell>
          <cell r="B142" t="str">
            <v>CAPARONE WINERY</v>
          </cell>
          <cell r="C142" t="str">
            <v>2280 SAN MARCOS RD</v>
          </cell>
          <cell r="D142" t="str">
            <v>PASO ROBLES</v>
          </cell>
          <cell r="E142" t="str">
            <v>CA</v>
          </cell>
          <cell r="F142" t="str">
            <v>934467339</v>
          </cell>
        </row>
        <row r="143">
          <cell r="A143" t="str">
            <v>078810</v>
          </cell>
          <cell r="B143" t="str">
            <v>CAPTAINS CITY BREWERY, INC.</v>
          </cell>
          <cell r="C143" t="str">
            <v>23 FRONT ST #4</v>
          </cell>
          <cell r="D143" t="str">
            <v>COUPEVILLE</v>
          </cell>
          <cell r="E143" t="str">
            <v>WA</v>
          </cell>
          <cell r="F143" t="str">
            <v>982390000</v>
          </cell>
        </row>
        <row r="144">
          <cell r="A144" t="str">
            <v>081444</v>
          </cell>
          <cell r="B144" t="str">
            <v>CARLO &amp; JULIAN</v>
          </cell>
          <cell r="C144" t="str">
            <v>1000 E MAIN ST</v>
          </cell>
          <cell r="D144" t="str">
            <v>CARLTON</v>
          </cell>
          <cell r="E144" t="str">
            <v>OR</v>
          </cell>
          <cell r="F144" t="str">
            <v>971119101</v>
          </cell>
        </row>
        <row r="145">
          <cell r="A145" t="str">
            <v>362470</v>
          </cell>
          <cell r="B145" t="str">
            <v>CARNEROS CREEK WINERY, LLC</v>
          </cell>
          <cell r="C145" t="str">
            <v>1285 DEALY LN</v>
          </cell>
          <cell r="D145" t="str">
            <v>NAPA</v>
          </cell>
          <cell r="E145" t="str">
            <v>CA</v>
          </cell>
          <cell r="F145" t="str">
            <v>945599706</v>
          </cell>
        </row>
        <row r="146">
          <cell r="A146" t="str">
            <v>075274</v>
          </cell>
          <cell r="B146" t="str">
            <v>CASCADE CLIFFS VINEYARD &amp; WINERY</v>
          </cell>
          <cell r="C146" t="str">
            <v>8866 HWY 14</v>
          </cell>
          <cell r="D146" t="str">
            <v>WISHRAM</v>
          </cell>
          <cell r="E146" t="str">
            <v>WA</v>
          </cell>
          <cell r="F146" t="str">
            <v>986730000</v>
          </cell>
        </row>
        <row r="147">
          <cell r="A147" t="str">
            <v>079556</v>
          </cell>
          <cell r="B147" t="str">
            <v>CASTLETON BEVERAGE CORPORATION</v>
          </cell>
          <cell r="C147" t="str">
            <v>12200 N MAIN ST</v>
          </cell>
          <cell r="D147" t="str">
            <v>JACKSONVILLE</v>
          </cell>
          <cell r="E147" t="str">
            <v>FL</v>
          </cell>
          <cell r="F147" t="str">
            <v>32218</v>
          </cell>
        </row>
        <row r="148">
          <cell r="A148" t="str">
            <v>074338</v>
          </cell>
          <cell r="B148" t="str">
            <v>CASTORO CELLARS</v>
          </cell>
          <cell r="C148" t="str">
            <v>6465 VON DOLLEN RD</v>
          </cell>
          <cell r="D148" t="str">
            <v>SAN MIGUEL</v>
          </cell>
          <cell r="E148" t="str">
            <v>CA</v>
          </cell>
          <cell r="F148" t="str">
            <v>934510000</v>
          </cell>
        </row>
        <row r="149">
          <cell r="A149" t="str">
            <v>078309</v>
          </cell>
          <cell r="B149" t="str">
            <v>CATERINA WINERY</v>
          </cell>
          <cell r="C149" t="str">
            <v>905 N WASHINGTON ST</v>
          </cell>
          <cell r="D149" t="str">
            <v>SPOKANE</v>
          </cell>
          <cell r="E149" t="str">
            <v>WA</v>
          </cell>
          <cell r="F149" t="str">
            <v>992010000</v>
          </cell>
        </row>
        <row r="150">
          <cell r="A150" t="str">
            <v>080163</v>
          </cell>
          <cell r="B150" t="str">
            <v>CAVATAPPI DISTRIBUZIONE</v>
          </cell>
          <cell r="C150" t="str">
            <v>835 8TH AVE N</v>
          </cell>
          <cell r="D150" t="str">
            <v>SEATTLE</v>
          </cell>
          <cell r="E150" t="str">
            <v>WA</v>
          </cell>
          <cell r="F150" t="str">
            <v>981094350</v>
          </cell>
        </row>
        <row r="151">
          <cell r="A151" t="str">
            <v>360408</v>
          </cell>
          <cell r="B151" t="str">
            <v>CAYMUS VINEYARDS</v>
          </cell>
          <cell r="C151" t="str">
            <v>8700 CONN CREEK RD</v>
          </cell>
          <cell r="D151" t="str">
            <v>RUTHERFORD</v>
          </cell>
          <cell r="E151" t="str">
            <v>CA</v>
          </cell>
          <cell r="F151" t="str">
            <v>945730000</v>
          </cell>
        </row>
        <row r="152">
          <cell r="A152" t="str">
            <v>081794</v>
          </cell>
          <cell r="B152" t="str">
            <v>CAYUSE VINEYARDS, L.L.C.</v>
          </cell>
          <cell r="C152" t="str">
            <v>17 E MAIN ST</v>
          </cell>
          <cell r="D152" t="str">
            <v>WALLA WALLA</v>
          </cell>
          <cell r="E152" t="str">
            <v>WA</v>
          </cell>
          <cell r="F152" t="str">
            <v>99362</v>
          </cell>
        </row>
        <row r="153">
          <cell r="A153" t="str">
            <v>079138</v>
          </cell>
          <cell r="B153" t="str">
            <v>CECCHETTI SEBASTIANI CELLAR</v>
          </cell>
          <cell r="C153" t="str">
            <v>8440 ST HELENA HWY STE A</v>
          </cell>
          <cell r="D153" t="str">
            <v>RUTHERFORD</v>
          </cell>
          <cell r="E153" t="str">
            <v>CA</v>
          </cell>
          <cell r="F153" t="str">
            <v>945730000</v>
          </cell>
        </row>
        <row r="154">
          <cell r="A154" t="str">
            <v>082162</v>
          </cell>
          <cell r="B154" t="str">
            <v>CELEBRATION CELLARS</v>
          </cell>
          <cell r="C154" t="str">
            <v>128  WHEELER AVE</v>
          </cell>
          <cell r="D154" t="str">
            <v>ARCADIA</v>
          </cell>
          <cell r="E154" t="str">
            <v>CA</v>
          </cell>
          <cell r="F154" t="str">
            <v>910063215</v>
          </cell>
        </row>
        <row r="155">
          <cell r="A155" t="str">
            <v>077255</v>
          </cell>
          <cell r="B155" t="str">
            <v>CELIS BREWERY, INC.</v>
          </cell>
          <cell r="C155" t="str">
            <v>2431 FORBES DR</v>
          </cell>
          <cell r="D155" t="str">
            <v>AUSTIN</v>
          </cell>
          <cell r="E155" t="str">
            <v>TX</v>
          </cell>
          <cell r="F155" t="str">
            <v>787540000</v>
          </cell>
        </row>
        <row r="156">
          <cell r="A156" t="str">
            <v>369385</v>
          </cell>
          <cell r="B156" t="str">
            <v>CHALK HILL WINERY</v>
          </cell>
          <cell r="C156" t="str">
            <v>10300 CHALK HILL RD</v>
          </cell>
          <cell r="D156" t="str">
            <v>HEALDSBURG</v>
          </cell>
          <cell r="E156" t="str">
            <v>CA</v>
          </cell>
          <cell r="F156" t="str">
            <v>954480000</v>
          </cell>
        </row>
        <row r="157">
          <cell r="A157" t="str">
            <v>360908</v>
          </cell>
          <cell r="B157" t="str">
            <v>CHALONE VINEYARDS</v>
          </cell>
          <cell r="C157" t="str">
            <v>STONEWELL CANYON RD</v>
          </cell>
          <cell r="D157" t="str">
            <v>SOLEDAD</v>
          </cell>
          <cell r="E157" t="str">
            <v>CA</v>
          </cell>
          <cell r="F157" t="str">
            <v>941050000</v>
          </cell>
        </row>
        <row r="158">
          <cell r="A158" t="str">
            <v>081901</v>
          </cell>
          <cell r="B158" t="str">
            <v>CHAMELEON CELLARS</v>
          </cell>
          <cell r="C158" t="str">
            <v>1330 SYLVANER AVE</v>
          </cell>
          <cell r="D158" t="str">
            <v>ST HELENA</v>
          </cell>
          <cell r="E158" t="str">
            <v>CA</v>
          </cell>
          <cell r="F158" t="str">
            <v>945742338</v>
          </cell>
        </row>
        <row r="159">
          <cell r="A159" t="str">
            <v>359696</v>
          </cell>
          <cell r="B159" t="str">
            <v>CHAPPELLET VINEYARD</v>
          </cell>
          <cell r="C159" t="str">
            <v>1581 SAGE CANYON RD</v>
          </cell>
          <cell r="D159" t="str">
            <v>ST HELENA</v>
          </cell>
          <cell r="E159" t="str">
            <v>CA</v>
          </cell>
          <cell r="F159" t="str">
            <v>945740000</v>
          </cell>
        </row>
        <row r="160">
          <cell r="A160" t="str">
            <v>080532</v>
          </cell>
          <cell r="B160" t="str">
            <v>CHARLES REININGER, L.L.C.</v>
          </cell>
          <cell r="C160" t="str">
            <v>RT 4 BOX 1576 BLDG 805 C ST</v>
          </cell>
          <cell r="D160" t="str">
            <v>WALLA WALLA</v>
          </cell>
          <cell r="E160" t="str">
            <v>WA</v>
          </cell>
          <cell r="F160" t="str">
            <v>993620000</v>
          </cell>
        </row>
        <row r="161">
          <cell r="A161" t="str">
            <v>366062</v>
          </cell>
          <cell r="B161" t="str">
            <v>CHATEAU BENOIT</v>
          </cell>
          <cell r="C161" t="str">
            <v>6580 NE MINERAL SPRINGS RD</v>
          </cell>
          <cell r="D161" t="str">
            <v>CARLTON</v>
          </cell>
          <cell r="E161" t="str">
            <v>OR</v>
          </cell>
          <cell r="F161" t="str">
            <v>971119529</v>
          </cell>
        </row>
        <row r="162">
          <cell r="A162" t="str">
            <v>080683</v>
          </cell>
          <cell r="B162" t="str">
            <v>CHATEAU BIANCA WINERY</v>
          </cell>
          <cell r="C162" t="str">
            <v>17485 HWY 22</v>
          </cell>
          <cell r="D162" t="str">
            <v>DALLAS</v>
          </cell>
          <cell r="E162" t="str">
            <v>OR</v>
          </cell>
          <cell r="F162" t="str">
            <v>973389315</v>
          </cell>
        </row>
        <row r="163">
          <cell r="A163" t="str">
            <v>071660</v>
          </cell>
          <cell r="B163" t="str">
            <v>CHATEAU DIANA</v>
          </cell>
          <cell r="C163" t="str">
            <v>6195 DRY CREEK RD</v>
          </cell>
          <cell r="D163" t="str">
            <v>HEALDSBURG</v>
          </cell>
          <cell r="E163" t="str">
            <v>CA</v>
          </cell>
          <cell r="F163" t="str">
            <v>954480000</v>
          </cell>
        </row>
        <row r="164">
          <cell r="A164" t="str">
            <v>072949</v>
          </cell>
          <cell r="B164" t="str">
            <v>CHATEAU GALLANT WINERY</v>
          </cell>
          <cell r="C164" t="str">
            <v>647 GALLANT RD</v>
          </cell>
          <cell r="D164" t="str">
            <v>BURBANK</v>
          </cell>
          <cell r="E164" t="str">
            <v>WA</v>
          </cell>
          <cell r="F164" t="str">
            <v>993230000</v>
          </cell>
        </row>
        <row r="165">
          <cell r="A165" t="str">
            <v>078501</v>
          </cell>
          <cell r="B165" t="str">
            <v>CHATEAU JULIEN</v>
          </cell>
          <cell r="C165" t="str">
            <v>8940 CARMEL VALLEY RD</v>
          </cell>
          <cell r="D165" t="str">
            <v>CARMEL</v>
          </cell>
          <cell r="E165" t="str">
            <v>CA</v>
          </cell>
          <cell r="F165" t="str">
            <v>939230000</v>
          </cell>
        </row>
        <row r="166">
          <cell r="A166" t="str">
            <v>080244</v>
          </cell>
          <cell r="B166" t="str">
            <v>CHATEAU LORANE</v>
          </cell>
          <cell r="C166" t="str">
            <v>27415 SIUSLAW RIVER ROAD</v>
          </cell>
          <cell r="D166" t="str">
            <v>LORANE</v>
          </cell>
          <cell r="E166" t="str">
            <v>OR</v>
          </cell>
          <cell r="F166" t="str">
            <v>974519701</v>
          </cell>
        </row>
        <row r="167">
          <cell r="A167" t="str">
            <v>360963</v>
          </cell>
          <cell r="B167" t="str">
            <v>CHATEAU MONTELENA</v>
          </cell>
          <cell r="C167" t="str">
            <v>1429 TUBBS LN</v>
          </cell>
          <cell r="D167" t="str">
            <v>CALISTOGA</v>
          </cell>
          <cell r="E167" t="str">
            <v>CA</v>
          </cell>
          <cell r="F167" t="str">
            <v>945150000</v>
          </cell>
        </row>
        <row r="168">
          <cell r="A168" t="str">
            <v>080308</v>
          </cell>
          <cell r="B168" t="str">
            <v>CHEHALEM</v>
          </cell>
          <cell r="C168" t="str">
            <v>31190 NE VERITAS LANE</v>
          </cell>
          <cell r="D168" t="str">
            <v>NEWBERG</v>
          </cell>
          <cell r="E168" t="str">
            <v>OR</v>
          </cell>
          <cell r="F168" t="str">
            <v>971326958</v>
          </cell>
        </row>
        <row r="169">
          <cell r="A169" t="str">
            <v>073386</v>
          </cell>
          <cell r="B169" t="str">
            <v>CHIMNEY ROCK</v>
          </cell>
          <cell r="C169" t="str">
            <v>5350 SILVERADO TRAIL</v>
          </cell>
          <cell r="D169" t="str">
            <v>NAPA</v>
          </cell>
          <cell r="E169" t="str">
            <v>CA</v>
          </cell>
          <cell r="F169" t="str">
            <v>945580000</v>
          </cell>
        </row>
        <row r="170">
          <cell r="A170" t="str">
            <v>078499</v>
          </cell>
          <cell r="B170" t="str">
            <v>CHINA BEND VINEYARDS</v>
          </cell>
          <cell r="C170" t="str">
            <v>3596 NORTHPORT-FLAT CREEK RD</v>
          </cell>
          <cell r="D170" t="str">
            <v>KETTLE FALLS</v>
          </cell>
          <cell r="E170" t="str">
            <v>WA</v>
          </cell>
          <cell r="F170" t="str">
            <v>99141</v>
          </cell>
        </row>
        <row r="171">
          <cell r="A171" t="str">
            <v>070989</v>
          </cell>
          <cell r="B171" t="str">
            <v>CHINOOK WINES</v>
          </cell>
          <cell r="C171" t="str">
            <v>WITTKOPF ROAD AT OLD HWY 12</v>
          </cell>
          <cell r="D171" t="str">
            <v>PROSSER</v>
          </cell>
          <cell r="E171" t="str">
            <v>WA</v>
          </cell>
          <cell r="F171" t="str">
            <v>993500000</v>
          </cell>
        </row>
        <row r="172">
          <cell r="A172" t="str">
            <v>080423</v>
          </cell>
          <cell r="B172" t="str">
            <v>CHLOE'</v>
          </cell>
          <cell r="C172" t="str">
            <v>718 4TH AVE N #38</v>
          </cell>
          <cell r="D172" t="str">
            <v>SEATTLE</v>
          </cell>
          <cell r="E172" t="str">
            <v>WA</v>
          </cell>
          <cell r="F172" t="str">
            <v>981090000</v>
          </cell>
        </row>
        <row r="173">
          <cell r="A173" t="str">
            <v>079009</v>
          </cell>
          <cell r="B173" t="str">
            <v>CHRISTOPHER CREEK WINERY</v>
          </cell>
          <cell r="C173" t="str">
            <v>641 LIMERICK LN</v>
          </cell>
          <cell r="D173" t="str">
            <v>HEALDSBURG</v>
          </cell>
          <cell r="E173" t="str">
            <v>CA</v>
          </cell>
          <cell r="F173" t="str">
            <v>954480000</v>
          </cell>
        </row>
        <row r="174">
          <cell r="A174" t="str">
            <v>079702</v>
          </cell>
          <cell r="B174" t="str">
            <v>CIRQUE BREWERY</v>
          </cell>
          <cell r="C174" t="str">
            <v>2880 LEE RD STE D</v>
          </cell>
          <cell r="D174" t="str">
            <v>PROSSER</v>
          </cell>
          <cell r="E174" t="str">
            <v>WA</v>
          </cell>
          <cell r="F174" t="str">
            <v>993500000</v>
          </cell>
        </row>
        <row r="175">
          <cell r="A175" t="str">
            <v>366628</v>
          </cell>
          <cell r="B175" t="str">
            <v>CITY BEVERAGES DISTRIBUTORS</v>
          </cell>
          <cell r="C175" t="str">
            <v>1025 6TH AVE N</v>
          </cell>
          <cell r="D175" t="str">
            <v>KENT</v>
          </cell>
          <cell r="E175" t="str">
            <v>WA</v>
          </cell>
          <cell r="F175" t="str">
            <v>980351357</v>
          </cell>
        </row>
        <row r="176">
          <cell r="A176" t="str">
            <v>079955</v>
          </cell>
          <cell r="B176" t="str">
            <v>CLAAR CELLARS, L.L.C.</v>
          </cell>
          <cell r="C176" t="str">
            <v>1081 GLENWOOD RD</v>
          </cell>
          <cell r="D176" t="str">
            <v>PASCO</v>
          </cell>
          <cell r="E176" t="str">
            <v>WA</v>
          </cell>
          <cell r="F176" t="str">
            <v>993010000</v>
          </cell>
        </row>
        <row r="177">
          <cell r="A177" t="str">
            <v>361574</v>
          </cell>
          <cell r="B177" t="str">
            <v>CLARK COUNTY DISTRIBUTING CO.</v>
          </cell>
          <cell r="C177" t="str">
            <v>1305 W 17TH ST</v>
          </cell>
          <cell r="D177" t="str">
            <v>VANCOUVER</v>
          </cell>
          <cell r="E177" t="str">
            <v>WA</v>
          </cell>
          <cell r="F177" t="str">
            <v>986667687</v>
          </cell>
        </row>
        <row r="178">
          <cell r="A178" t="str">
            <v>352194</v>
          </cell>
          <cell r="B178" t="str">
            <v>CLARK DISTRIBUTING COMPANY</v>
          </cell>
          <cell r="C178" t="str">
            <v>2202 36TH ST</v>
          </cell>
          <cell r="D178" t="str">
            <v>EVERETT</v>
          </cell>
          <cell r="E178" t="str">
            <v>WA</v>
          </cell>
          <cell r="F178" t="str">
            <v>982060917</v>
          </cell>
        </row>
        <row r="179">
          <cell r="A179" t="str">
            <v>082101</v>
          </cell>
          <cell r="B179" t="str">
            <v>CLASSICAL WINES/CLASSICAL WINES FROM SPAIN</v>
          </cell>
          <cell r="C179" t="str">
            <v>9075 HOLMAN RD NW</v>
          </cell>
          <cell r="D179" t="str">
            <v>SEATTLE</v>
          </cell>
          <cell r="E179" t="str">
            <v>WA</v>
          </cell>
          <cell r="F179" t="str">
            <v>981173426</v>
          </cell>
        </row>
        <row r="180">
          <cell r="A180" t="str">
            <v>080676</v>
          </cell>
          <cell r="B180" t="str">
            <v>CLAUDIA SPRINGS WINERY</v>
          </cell>
          <cell r="C180" t="str">
            <v>2160 GUNTLY RD</v>
          </cell>
          <cell r="D180" t="str">
            <v>PHILO</v>
          </cell>
          <cell r="E180" t="str">
            <v>CA</v>
          </cell>
          <cell r="F180" t="str">
            <v>954660000</v>
          </cell>
        </row>
        <row r="181">
          <cell r="A181" t="str">
            <v>081464</v>
          </cell>
          <cell r="B181" t="str">
            <v>CLENDENEN-LINDQUIST VINTNERS</v>
          </cell>
          <cell r="C181" t="str">
            <v>4665A SANTA MARIA MESA RD</v>
          </cell>
          <cell r="D181" t="str">
            <v>SANTA MARIA</v>
          </cell>
          <cell r="E181" t="str">
            <v>CA</v>
          </cell>
          <cell r="F181" t="str">
            <v>934549638</v>
          </cell>
        </row>
        <row r="182">
          <cell r="A182" t="str">
            <v>079712</v>
          </cell>
          <cell r="B182" t="str">
            <v>CLICK IMPORTS</v>
          </cell>
          <cell r="C182" t="str">
            <v>2228 1ST AVE STE B</v>
          </cell>
          <cell r="D182" t="str">
            <v>SEATTLE</v>
          </cell>
          <cell r="E182" t="str">
            <v>WA</v>
          </cell>
          <cell r="F182" t="str">
            <v>981210000</v>
          </cell>
        </row>
        <row r="183">
          <cell r="A183" t="str">
            <v>076252</v>
          </cell>
          <cell r="B183" t="str">
            <v>CLINE CELLARS</v>
          </cell>
          <cell r="C183" t="str">
            <v>24737 ARNOLD DR</v>
          </cell>
          <cell r="D183" t="str">
            <v>SONOMA</v>
          </cell>
          <cell r="E183" t="str">
            <v>CA</v>
          </cell>
          <cell r="F183" t="str">
            <v>954761465</v>
          </cell>
        </row>
        <row r="184">
          <cell r="A184" t="str">
            <v>080450</v>
          </cell>
          <cell r="B184" t="str">
            <v>CLONINGER CELLARS</v>
          </cell>
          <cell r="C184" t="str">
            <v>1645 RIVER RD</v>
          </cell>
          <cell r="D184" t="str">
            <v>SALINAS</v>
          </cell>
          <cell r="E184" t="str">
            <v>CA</v>
          </cell>
          <cell r="F184" t="str">
            <v>939088751</v>
          </cell>
        </row>
        <row r="185">
          <cell r="A185" t="str">
            <v>360868</v>
          </cell>
          <cell r="B185" t="str">
            <v>CLOS DU VAL WINE CO.</v>
          </cell>
          <cell r="C185" t="str">
            <v>5330 SILVERADO TRAIL</v>
          </cell>
          <cell r="D185" t="str">
            <v>NAPA</v>
          </cell>
          <cell r="E185" t="str">
            <v>CA</v>
          </cell>
          <cell r="F185" t="str">
            <v>945580000</v>
          </cell>
        </row>
        <row r="186">
          <cell r="A186" t="str">
            <v>081302</v>
          </cell>
          <cell r="B186" t="str">
            <v>CLOS LACHANCE WINES</v>
          </cell>
          <cell r="C186" t="str">
            <v>23600 CONGRESS SPRINGS RD</v>
          </cell>
          <cell r="D186" t="str">
            <v>SARATOGA</v>
          </cell>
          <cell r="E186" t="str">
            <v>CA</v>
          </cell>
          <cell r="F186" t="str">
            <v>95070</v>
          </cell>
        </row>
        <row r="187">
          <cell r="A187" t="str">
            <v>072554</v>
          </cell>
          <cell r="B187" t="str">
            <v>CLOS PEGASE</v>
          </cell>
          <cell r="C187" t="str">
            <v>1060 DUNAWEAL LN</v>
          </cell>
          <cell r="D187" t="str">
            <v>CALISTOGA</v>
          </cell>
          <cell r="E187" t="str">
            <v>CA</v>
          </cell>
          <cell r="F187" t="str">
            <v>945150000</v>
          </cell>
        </row>
        <row r="188">
          <cell r="A188" t="str">
            <v>072434</v>
          </cell>
          <cell r="B188" t="str">
            <v>COCOLALLA WINERY</v>
          </cell>
          <cell r="C188" t="str">
            <v>US 95 N MILEPOST 463</v>
          </cell>
          <cell r="D188" t="str">
            <v>COCOLALLA</v>
          </cell>
          <cell r="E188" t="str">
            <v>ID</v>
          </cell>
          <cell r="F188" t="str">
            <v>838130000</v>
          </cell>
        </row>
        <row r="189">
          <cell r="A189" t="str">
            <v>080650</v>
          </cell>
          <cell r="B189" t="str">
            <v>CODERA WINE GROUP</v>
          </cell>
          <cell r="C189" t="str">
            <v>3000 BOWEN AVE</v>
          </cell>
          <cell r="D189" t="str">
            <v>GRATON</v>
          </cell>
          <cell r="E189" t="str">
            <v>CA</v>
          </cell>
          <cell r="F189" t="str">
            <v>954440000</v>
          </cell>
        </row>
        <row r="190">
          <cell r="A190" t="str">
            <v>082024</v>
          </cell>
          <cell r="B190" t="str">
            <v>COEUR D'ALENE BREWING COMPANY</v>
          </cell>
          <cell r="C190" t="str">
            <v>209 LAKESIDE</v>
          </cell>
          <cell r="D190" t="str">
            <v>COEUR D'ALENE</v>
          </cell>
          <cell r="E190" t="str">
            <v>ID</v>
          </cell>
          <cell r="F190" t="str">
            <v>838142832</v>
          </cell>
        </row>
        <row r="191">
          <cell r="A191" t="str">
            <v>363984</v>
          </cell>
          <cell r="B191" t="str">
            <v>COLUMBIA DISTRIBUTING COMPANY</v>
          </cell>
          <cell r="C191" t="str">
            <v>132 BENTON ST</v>
          </cell>
          <cell r="D191" t="str">
            <v>OMAK</v>
          </cell>
          <cell r="E191" t="str">
            <v>WA</v>
          </cell>
          <cell r="F191" t="str">
            <v>988011053</v>
          </cell>
        </row>
        <row r="192">
          <cell r="A192" t="str">
            <v>364137</v>
          </cell>
          <cell r="B192" t="str">
            <v>COLUMBIA DISTRIBUTING COMPANY</v>
          </cell>
          <cell r="C192" t="str">
            <v>1911 N WENATCHEE AVE</v>
          </cell>
          <cell r="D192" t="str">
            <v>WENATCHEE</v>
          </cell>
          <cell r="E192" t="str">
            <v>WA</v>
          </cell>
          <cell r="F192" t="str">
            <v>988011053</v>
          </cell>
        </row>
        <row r="193">
          <cell r="A193" t="str">
            <v>076584</v>
          </cell>
          <cell r="B193" t="str">
            <v>COLUMBIA DISTRIBUTING OF SEATTLE L L C</v>
          </cell>
          <cell r="C193" t="str">
            <v>555 MONSTER RD SW</v>
          </cell>
          <cell r="D193" t="str">
            <v>RENTON</v>
          </cell>
          <cell r="E193" t="str">
            <v>WA</v>
          </cell>
          <cell r="F193" t="str">
            <v>980570000</v>
          </cell>
        </row>
        <row r="194">
          <cell r="A194" t="str">
            <v>362288</v>
          </cell>
          <cell r="B194" t="str">
            <v>COLUMBIA DISTRIBUTING OF SPOKANE, LLC</v>
          </cell>
          <cell r="C194" t="str">
            <v>4010 E ALKI</v>
          </cell>
          <cell r="D194" t="str">
            <v>SPOKANE</v>
          </cell>
          <cell r="E194" t="str">
            <v>WA</v>
          </cell>
          <cell r="F194" t="str">
            <v>992024667</v>
          </cell>
        </row>
        <row r="195">
          <cell r="A195" t="str">
            <v>076783</v>
          </cell>
          <cell r="B195" t="str">
            <v>COLUMBIA DISTRIBUTING OF VANCOUVER, LLC</v>
          </cell>
          <cell r="C195" t="str">
            <v>14712 NE 13TH CT</v>
          </cell>
          <cell r="D195" t="str">
            <v>VANCOUVER</v>
          </cell>
          <cell r="E195" t="str">
            <v>WA</v>
          </cell>
          <cell r="F195" t="str">
            <v>986851400</v>
          </cell>
        </row>
        <row r="196">
          <cell r="A196" t="str">
            <v>074310</v>
          </cell>
          <cell r="B196" t="str">
            <v>COLUMBIA WINERY</v>
          </cell>
          <cell r="C196" t="str">
            <v>14030 NE 145TH ST</v>
          </cell>
          <cell r="D196" t="str">
            <v>WOODINVILLE</v>
          </cell>
          <cell r="E196" t="str">
            <v>WA</v>
          </cell>
          <cell r="F196" t="str">
            <v>980721248</v>
          </cell>
        </row>
        <row r="197">
          <cell r="A197" t="str">
            <v>357025</v>
          </cell>
          <cell r="B197" t="str">
            <v>CONCANNON VINEYARD</v>
          </cell>
          <cell r="C197" t="str">
            <v>4590 TESLA RD</v>
          </cell>
          <cell r="D197" t="str">
            <v>LIVERMORE</v>
          </cell>
          <cell r="E197" t="str">
            <v>CA</v>
          </cell>
          <cell r="F197" t="str">
            <v>945509002</v>
          </cell>
        </row>
        <row r="198">
          <cell r="A198" t="str">
            <v>074492</v>
          </cell>
          <cell r="B198" t="str">
            <v>COOPER MOUNTAIN VINEYARDS</v>
          </cell>
          <cell r="C198" t="str">
            <v>9480 SW GRABHORN RD</v>
          </cell>
          <cell r="D198" t="str">
            <v>BEAVERTON</v>
          </cell>
          <cell r="E198" t="str">
            <v>OR</v>
          </cell>
          <cell r="F198" t="str">
            <v>970070000</v>
          </cell>
        </row>
        <row r="199">
          <cell r="A199" t="str">
            <v>361200</v>
          </cell>
          <cell r="B199" t="str">
            <v>COORS BREWING COMPANY</v>
          </cell>
          <cell r="C199" t="str">
            <v>311 10TH STREET N</v>
          </cell>
          <cell r="D199" t="str">
            <v>GOLDEN</v>
          </cell>
          <cell r="E199" t="str">
            <v>CO</v>
          </cell>
          <cell r="F199" t="str">
            <v>804011295</v>
          </cell>
        </row>
        <row r="200">
          <cell r="A200" t="str">
            <v>079941</v>
          </cell>
          <cell r="B200" t="str">
            <v>CORDIER ESTATES, INC.</v>
          </cell>
          <cell r="C200" t="str">
            <v>I-10 EXIT 285 25 MILES EAST</v>
          </cell>
          <cell r="D200" t="str">
            <v>FORT STOCKTON</v>
          </cell>
          <cell r="E200" t="str">
            <v>TX</v>
          </cell>
          <cell r="F200" t="str">
            <v>797350000</v>
          </cell>
        </row>
        <row r="201">
          <cell r="A201" t="str">
            <v>082043</v>
          </cell>
          <cell r="B201" t="str">
            <v>CORDIERS WINE DISTRIBUTORS</v>
          </cell>
          <cell r="C201" t="str">
            <v>1143 NW 52ND ST</v>
          </cell>
          <cell r="D201" t="str">
            <v>SEATTLE</v>
          </cell>
          <cell r="E201" t="str">
            <v>WA</v>
          </cell>
          <cell r="F201" t="str">
            <v>98107</v>
          </cell>
        </row>
        <row r="202">
          <cell r="A202" t="str">
            <v>080936</v>
          </cell>
          <cell r="B202" t="str">
            <v>CORISON WINES</v>
          </cell>
          <cell r="C202" t="str">
            <v>1427 KEARNEY ST</v>
          </cell>
          <cell r="D202" t="str">
            <v>ST HELENA</v>
          </cell>
          <cell r="E202" t="str">
            <v>CA</v>
          </cell>
          <cell r="F202" t="str">
            <v>945740427</v>
          </cell>
        </row>
        <row r="203">
          <cell r="A203" t="str">
            <v>367831</v>
          </cell>
          <cell r="B203" t="str">
            <v>COSENTINO WINERY</v>
          </cell>
          <cell r="C203" t="str">
            <v>7415 ST HELENA HWY</v>
          </cell>
          <cell r="D203" t="str">
            <v>YOUNTVILLE</v>
          </cell>
          <cell r="E203" t="str">
            <v>CA</v>
          </cell>
          <cell r="F203" t="str">
            <v>945990000</v>
          </cell>
        </row>
        <row r="204">
          <cell r="A204" t="str">
            <v>368663</v>
          </cell>
          <cell r="B204" t="str">
            <v>COVENTRY VALE WINERY</v>
          </cell>
          <cell r="C204" t="str">
            <v>WILGUS &amp; EVANS RD</v>
          </cell>
          <cell r="D204" t="str">
            <v>GRANDVIEW</v>
          </cell>
          <cell r="E204" t="str">
            <v>WA</v>
          </cell>
          <cell r="F204" t="str">
            <v>989300000</v>
          </cell>
        </row>
        <row r="205">
          <cell r="A205" t="str">
            <v>367272</v>
          </cell>
          <cell r="B205" t="str">
            <v>COVEY RUN VINTNERS</v>
          </cell>
          <cell r="C205" t="str">
            <v>1500 VINTAGE RD</v>
          </cell>
          <cell r="D205" t="str">
            <v>ZILLAH</v>
          </cell>
          <cell r="E205" t="str">
            <v>WA</v>
          </cell>
          <cell r="F205" t="str">
            <v>989530000</v>
          </cell>
        </row>
        <row r="206">
          <cell r="A206" t="str">
            <v>080787</v>
          </cell>
          <cell r="B206" t="str">
            <v>CRABCREEK BREWERY/THUNDER HOOF BAR &amp; GRILL</v>
          </cell>
          <cell r="C206" t="str">
            <v>416 S WESTERN AVE</v>
          </cell>
          <cell r="D206" t="str">
            <v>MOSES LAKE</v>
          </cell>
          <cell r="E206" t="str">
            <v>WA</v>
          </cell>
          <cell r="F206" t="str">
            <v>988373909</v>
          </cell>
        </row>
        <row r="207">
          <cell r="A207" t="str">
            <v>078366</v>
          </cell>
          <cell r="B207" t="str">
            <v>CRISTOM VINEYARDS</v>
          </cell>
          <cell r="C207" t="str">
            <v>6905 SPRING VALLEY RD NW</v>
          </cell>
          <cell r="D207" t="str">
            <v>SALEM</v>
          </cell>
          <cell r="E207" t="str">
            <v>OR</v>
          </cell>
          <cell r="F207" t="str">
            <v>973049779</v>
          </cell>
        </row>
        <row r="208">
          <cell r="A208" t="str">
            <v>082023</v>
          </cell>
          <cell r="B208" t="str">
            <v>CROCKER AND STARR WINES</v>
          </cell>
          <cell r="C208" t="str">
            <v>1145 LARKIN WAY</v>
          </cell>
          <cell r="D208" t="str">
            <v>NAPA</v>
          </cell>
          <cell r="E208" t="str">
            <v>CA</v>
          </cell>
          <cell r="F208" t="str">
            <v>945584332</v>
          </cell>
        </row>
        <row r="209">
          <cell r="A209" t="str">
            <v>364617</v>
          </cell>
          <cell r="B209" t="str">
            <v>CROWN DISTRIBUTING CO OF EVERETT</v>
          </cell>
          <cell r="C209" t="str">
            <v>3409 MCDOUGAL ST</v>
          </cell>
          <cell r="D209" t="str">
            <v>EVERETT</v>
          </cell>
          <cell r="E209" t="str">
            <v>WA</v>
          </cell>
          <cell r="F209" t="str">
            <v>982015040</v>
          </cell>
        </row>
        <row r="210">
          <cell r="A210" t="str">
            <v>364130</v>
          </cell>
          <cell r="B210" t="str">
            <v>CROWN DISTRIBUTING OF ABERDEEN</v>
          </cell>
          <cell r="C210" t="str">
            <v>1200 W HERON ST</v>
          </cell>
          <cell r="D210" t="str">
            <v>ABERDEEN</v>
          </cell>
          <cell r="E210" t="str">
            <v>WA</v>
          </cell>
          <cell r="F210" t="str">
            <v>985206899</v>
          </cell>
        </row>
        <row r="211">
          <cell r="A211" t="str">
            <v>078174</v>
          </cell>
          <cell r="B211" t="str">
            <v>CUSTOM BRANDS OF SONOMA</v>
          </cell>
          <cell r="C211" t="str">
            <v>1451 GROVE ST</v>
          </cell>
          <cell r="D211" t="str">
            <v>HEALDSBURG</v>
          </cell>
          <cell r="E211" t="str">
            <v>CA</v>
          </cell>
          <cell r="F211" t="str">
            <v>954484711</v>
          </cell>
        </row>
        <row r="212">
          <cell r="A212" t="str">
            <v>080531</v>
          </cell>
          <cell r="B212" t="str">
            <v>CUSTOM BREWING OF SPOKANE</v>
          </cell>
          <cell r="C212" t="str">
            <v>1003 E TRENT #130</v>
          </cell>
          <cell r="D212" t="str">
            <v>SPOKANE</v>
          </cell>
          <cell r="E212" t="str">
            <v>WA</v>
          </cell>
          <cell r="F212" t="str">
            <v>99202</v>
          </cell>
        </row>
        <row r="213">
          <cell r="A213" t="str">
            <v>079398</v>
          </cell>
          <cell r="B213" t="str">
            <v>DAD WATSON'S</v>
          </cell>
          <cell r="C213" t="str">
            <v>3601 FREMONT AVE N STE 202</v>
          </cell>
          <cell r="D213" t="str">
            <v>SEATTLE</v>
          </cell>
          <cell r="E213" t="str">
            <v>WA</v>
          </cell>
          <cell r="F213" t="str">
            <v>981030000</v>
          </cell>
        </row>
        <row r="214">
          <cell r="A214" t="str">
            <v>076531</v>
          </cell>
          <cell r="B214" t="str">
            <v>DALLA VALLE VINEYARDS</v>
          </cell>
          <cell r="C214" t="str">
            <v>7776 SILVERADO TRAIL</v>
          </cell>
          <cell r="D214" t="str">
            <v>NAPA</v>
          </cell>
          <cell r="E214" t="str">
            <v>CA</v>
          </cell>
          <cell r="F214" t="str">
            <v>945580000</v>
          </cell>
        </row>
        <row r="215">
          <cell r="A215" t="str">
            <v>080823</v>
          </cell>
          <cell r="B215" t="str">
            <v>DASOL LLC</v>
          </cell>
          <cell r="C215" t="str">
            <v>9421 NE 4TH PLAIN #1152</v>
          </cell>
          <cell r="D215" t="str">
            <v>VANCOUVER</v>
          </cell>
          <cell r="E215" t="str">
            <v>WA</v>
          </cell>
          <cell r="F215" t="str">
            <v>986620000</v>
          </cell>
        </row>
        <row r="216">
          <cell r="A216" t="str">
            <v>361510</v>
          </cell>
          <cell r="B216" t="str">
            <v>DAVID BRUCE WINERY</v>
          </cell>
          <cell r="C216" t="str">
            <v>21439 BEAR CREEK RD</v>
          </cell>
          <cell r="D216" t="str">
            <v>LOS GATOS</v>
          </cell>
          <cell r="E216" t="str">
            <v>CA</v>
          </cell>
          <cell r="F216" t="str">
            <v>950339429</v>
          </cell>
        </row>
        <row r="217">
          <cell r="A217" t="str">
            <v>079992</v>
          </cell>
          <cell r="B217" t="str">
            <v>DAVID SHERMAN CORPORTION</v>
          </cell>
          <cell r="C217" t="str">
            <v>5050 KEMPER AVE</v>
          </cell>
          <cell r="D217" t="str">
            <v>ST LOUIS</v>
          </cell>
          <cell r="E217" t="str">
            <v>MO</v>
          </cell>
          <cell r="F217" t="str">
            <v>631391106</v>
          </cell>
        </row>
        <row r="218">
          <cell r="A218" t="str">
            <v>363227</v>
          </cell>
          <cell r="B218" t="str">
            <v>DAVIS BYNUM WINERY</v>
          </cell>
          <cell r="C218" t="str">
            <v>8075 WESTSIDE RD</v>
          </cell>
          <cell r="D218" t="str">
            <v>HEALDSBURG</v>
          </cell>
          <cell r="E218" t="str">
            <v>CA</v>
          </cell>
          <cell r="F218" t="str">
            <v>954480000</v>
          </cell>
        </row>
        <row r="219">
          <cell r="A219" t="str">
            <v>080595</v>
          </cell>
          <cell r="B219" t="str">
            <v>DE GUSTIBUS WINE IMPORTS</v>
          </cell>
          <cell r="C219" t="str">
            <v>270 S HANFORD</v>
          </cell>
          <cell r="D219" t="str">
            <v>SEATTLE</v>
          </cell>
          <cell r="E219" t="str">
            <v>WA</v>
          </cell>
          <cell r="F219" t="str">
            <v>981340000</v>
          </cell>
        </row>
        <row r="220">
          <cell r="A220" t="str">
            <v>366005</v>
          </cell>
          <cell r="B220" t="str">
            <v>DE LOACH VINEYARDS</v>
          </cell>
          <cell r="C220" t="str">
            <v>1791 OLIVET RD</v>
          </cell>
          <cell r="D220" t="str">
            <v>SANTA ROSA</v>
          </cell>
          <cell r="E220" t="str">
            <v>CA</v>
          </cell>
          <cell r="F220" t="str">
            <v>954013898</v>
          </cell>
        </row>
        <row r="221">
          <cell r="A221" t="str">
            <v>366832</v>
          </cell>
          <cell r="B221" t="str">
            <v>DEEPWATER BREWING</v>
          </cell>
          <cell r="C221" t="str">
            <v>225 HWY 150</v>
          </cell>
          <cell r="D221" t="str">
            <v>CHELAN</v>
          </cell>
          <cell r="E221" t="str">
            <v>WA</v>
          </cell>
          <cell r="F221" t="str">
            <v>988160000</v>
          </cell>
        </row>
        <row r="222">
          <cell r="A222" t="str">
            <v>365528</v>
          </cell>
          <cell r="B222" t="str">
            <v>DEHLINGER WINERY</v>
          </cell>
          <cell r="C222" t="str">
            <v>6300 GUERNEVILLE RD</v>
          </cell>
          <cell r="D222" t="str">
            <v>SEBASTOPOL</v>
          </cell>
          <cell r="E222" t="str">
            <v>CA</v>
          </cell>
          <cell r="F222" t="str">
            <v>954722337</v>
          </cell>
        </row>
        <row r="223">
          <cell r="A223" t="str">
            <v>362962</v>
          </cell>
          <cell r="B223" t="str">
            <v>DELICATO FAMILY VINEYARDS</v>
          </cell>
          <cell r="C223" t="str">
            <v>12001 S HWY 99</v>
          </cell>
          <cell r="D223" t="str">
            <v>MANTECA</v>
          </cell>
          <cell r="E223" t="str">
            <v>CA</v>
          </cell>
          <cell r="F223" t="str">
            <v>953369209</v>
          </cell>
        </row>
        <row r="224">
          <cell r="A224" t="str">
            <v>079084</v>
          </cell>
          <cell r="B224" t="str">
            <v>DELILLE CELLARS, INC.</v>
          </cell>
          <cell r="C224" t="str">
            <v>14208 WOODINVILLE REDMOND RD</v>
          </cell>
          <cell r="D224" t="str">
            <v>REDMOND</v>
          </cell>
          <cell r="E224" t="str">
            <v>WA</v>
          </cell>
          <cell r="F224" t="str">
            <v>980520000</v>
          </cell>
        </row>
        <row r="225">
          <cell r="A225" t="str">
            <v>076843</v>
          </cell>
          <cell r="B225" t="str">
            <v>DESCHUTES BREWERY, INC.</v>
          </cell>
          <cell r="C225" t="str">
            <v>1044 NW BOND ST</v>
          </cell>
          <cell r="D225" t="str">
            <v>BEND</v>
          </cell>
          <cell r="E225" t="str">
            <v>OR</v>
          </cell>
          <cell r="F225" t="str">
            <v>977010000</v>
          </cell>
        </row>
        <row r="226">
          <cell r="A226" t="str">
            <v>365534</v>
          </cell>
          <cell r="B226" t="str">
            <v>DIAMOND CREEK VINEYARDS</v>
          </cell>
          <cell r="C226" t="str">
            <v>1500 DIAMOND MOUNTAIN RD</v>
          </cell>
          <cell r="D226" t="str">
            <v>CALISTOGA</v>
          </cell>
          <cell r="E226" t="str">
            <v>CA</v>
          </cell>
          <cell r="F226" t="str">
            <v>945150000</v>
          </cell>
        </row>
        <row r="227">
          <cell r="A227" t="str">
            <v>078584</v>
          </cell>
          <cell r="B227" t="str">
            <v>DIAMOND KNOT BREWING CO.</v>
          </cell>
          <cell r="C227" t="str">
            <v>621 FRONT ST #B</v>
          </cell>
          <cell r="D227" t="str">
            <v>MUKILTEO</v>
          </cell>
          <cell r="E227" t="str">
            <v>WA</v>
          </cell>
          <cell r="F227" t="str">
            <v>982751557</v>
          </cell>
        </row>
        <row r="228">
          <cell r="A228" t="str">
            <v>082008</v>
          </cell>
          <cell r="B228" t="str">
            <v>DIAMOND MOUNTAIN VINEYARD</v>
          </cell>
          <cell r="C228" t="str">
            <v>2121 DIAMOND MOUNTAIN RD</v>
          </cell>
          <cell r="D228" t="str">
            <v>CALISTOGA</v>
          </cell>
          <cell r="E228" t="str">
            <v>CA</v>
          </cell>
          <cell r="F228" t="str">
            <v>945159636</v>
          </cell>
        </row>
        <row r="229">
          <cell r="A229" t="str">
            <v>082224</v>
          </cell>
          <cell r="B229" t="str">
            <v>DICKERSON DISTRIBUTORS</v>
          </cell>
          <cell r="C229" t="str">
            <v>1313 MEADOR AVE</v>
          </cell>
          <cell r="D229" t="str">
            <v>BELLINGHAM</v>
          </cell>
          <cell r="E229" t="str">
            <v>WA</v>
          </cell>
          <cell r="F229" t="str">
            <v>982265802</v>
          </cell>
        </row>
        <row r="230">
          <cell r="A230" t="str">
            <v>081331</v>
          </cell>
          <cell r="B230" t="str">
            <v>DISTEFANO WINERY, LTD.</v>
          </cell>
          <cell r="C230" t="str">
            <v>12280 WOODINVILLE DR NE STE 1</v>
          </cell>
          <cell r="D230" t="str">
            <v>WOODINVILLE</v>
          </cell>
          <cell r="E230" t="str">
            <v>WA</v>
          </cell>
          <cell r="F230" t="str">
            <v>980720000</v>
          </cell>
        </row>
        <row r="231">
          <cell r="A231" t="str">
            <v>078308</v>
          </cell>
          <cell r="B231" t="str">
            <v>DOLCE WINERY, INC.</v>
          </cell>
          <cell r="C231" t="str">
            <v>1 ACACIA DR</v>
          </cell>
          <cell r="D231" t="str">
            <v>OAKVILLE</v>
          </cell>
          <cell r="E231" t="str">
            <v>CA</v>
          </cell>
          <cell r="F231" t="str">
            <v>945620000</v>
          </cell>
        </row>
        <row r="232">
          <cell r="A232" t="str">
            <v>076507</v>
          </cell>
          <cell r="B232" t="str">
            <v>DOMAINE CARNEROS</v>
          </cell>
          <cell r="C232" t="str">
            <v>1240 DUHIG RD</v>
          </cell>
          <cell r="D232" t="str">
            <v>NAPA</v>
          </cell>
          <cell r="E232" t="str">
            <v>CA</v>
          </cell>
          <cell r="F232" t="str">
            <v>945580000</v>
          </cell>
        </row>
        <row r="233">
          <cell r="A233" t="str">
            <v>363300</v>
          </cell>
          <cell r="B233" t="str">
            <v>DOMAINE CHANDON</v>
          </cell>
          <cell r="C233" t="str">
            <v>CALIFORNIA DR</v>
          </cell>
          <cell r="D233" t="str">
            <v>YOUNTVILLE</v>
          </cell>
          <cell r="E233" t="str">
            <v>CA</v>
          </cell>
          <cell r="F233" t="str">
            <v>945990000</v>
          </cell>
        </row>
        <row r="234">
          <cell r="A234" t="str">
            <v>078964</v>
          </cell>
          <cell r="B234" t="str">
            <v>DOMAINE DE LA TERRE ROUGE</v>
          </cell>
          <cell r="C234" t="str">
            <v>10801 DICKSON RD</v>
          </cell>
          <cell r="D234" t="str">
            <v>PLYMOUTH</v>
          </cell>
          <cell r="E234" t="str">
            <v>CA</v>
          </cell>
          <cell r="F234" t="str">
            <v>956690000</v>
          </cell>
        </row>
        <row r="235">
          <cell r="A235" t="str">
            <v>076826</v>
          </cell>
          <cell r="B235" t="str">
            <v>DOMAINE DROUHIN OREGON</v>
          </cell>
          <cell r="C235" t="str">
            <v>6750 BREYMAN ORCHARDS RD NE</v>
          </cell>
          <cell r="D235" t="str">
            <v>DAYTON</v>
          </cell>
          <cell r="E235" t="str">
            <v>OR</v>
          </cell>
          <cell r="F235" t="str">
            <v>971140000</v>
          </cell>
        </row>
        <row r="236">
          <cell r="A236" t="str">
            <v>076128</v>
          </cell>
          <cell r="B236" t="str">
            <v>DOMAINE SAINT GREGORY</v>
          </cell>
          <cell r="C236" t="str">
            <v>1170 BEL ARBRES RD</v>
          </cell>
          <cell r="D236" t="str">
            <v>REDWOOD VALLEY</v>
          </cell>
          <cell r="E236" t="str">
            <v>CA</v>
          </cell>
          <cell r="F236" t="str">
            <v>954709695</v>
          </cell>
        </row>
        <row r="237">
          <cell r="A237" t="str">
            <v>074427</v>
          </cell>
          <cell r="B237" t="str">
            <v>DOMAINE SERENE VINEYARDS &amp; WINERY</v>
          </cell>
          <cell r="C237" t="str">
            <v>338 W MAIN</v>
          </cell>
          <cell r="D237" t="str">
            <v>CARLTON</v>
          </cell>
          <cell r="E237" t="str">
            <v>OR</v>
          </cell>
          <cell r="F237" t="str">
            <v>971110000</v>
          </cell>
        </row>
        <row r="238">
          <cell r="A238" t="str">
            <v>363054</v>
          </cell>
          <cell r="B238" t="str">
            <v>DOMAINE ST. GEORGE</v>
          </cell>
          <cell r="C238" t="str">
            <v>1141 GRANT AVE</v>
          </cell>
          <cell r="D238" t="str">
            <v>HEALDSBURG</v>
          </cell>
          <cell r="E238" t="str">
            <v>CA</v>
          </cell>
          <cell r="F238" t="str">
            <v>954480000</v>
          </cell>
        </row>
        <row r="239">
          <cell r="A239" t="str">
            <v>079159</v>
          </cell>
          <cell r="B239" t="str">
            <v>DOMINUS ESTATE/DANIEL ESTATE</v>
          </cell>
          <cell r="C239" t="str">
            <v>2570 NAPANOOK RD</v>
          </cell>
          <cell r="D239" t="str">
            <v>YOUNTVILLE</v>
          </cell>
          <cell r="E239" t="str">
            <v>CA</v>
          </cell>
          <cell r="F239" t="str">
            <v>945590000</v>
          </cell>
        </row>
        <row r="240">
          <cell r="A240" t="str">
            <v>360387</v>
          </cell>
          <cell r="B240" t="str">
            <v>DRY CREEK VINEYARD</v>
          </cell>
          <cell r="C240" t="str">
            <v>3770 LAMBERT BRIDGE RD</v>
          </cell>
          <cell r="D240" t="str">
            <v>HEALDSBURG</v>
          </cell>
          <cell r="E240" t="str">
            <v>CA</v>
          </cell>
          <cell r="F240" t="str">
            <v>954489713</v>
          </cell>
        </row>
        <row r="241">
          <cell r="A241" t="str">
            <v>078367</v>
          </cell>
          <cell r="B241" t="str">
            <v>DUCK POND CELLARS</v>
          </cell>
          <cell r="C241" t="str">
            <v>23145 HWY 99 W</v>
          </cell>
          <cell r="D241" t="str">
            <v>DUNDEE</v>
          </cell>
          <cell r="E241" t="str">
            <v>OR</v>
          </cell>
          <cell r="F241" t="str">
            <v>971150000</v>
          </cell>
        </row>
        <row r="242">
          <cell r="A242" t="str">
            <v>082070</v>
          </cell>
          <cell r="B242" t="str">
            <v>DUNDEE SPRINGS</v>
          </cell>
          <cell r="C242" t="str">
            <v>600 NW DOGWOOD LN</v>
          </cell>
          <cell r="D242" t="str">
            <v>DUNDEE</v>
          </cell>
          <cell r="E242" t="str">
            <v>OR</v>
          </cell>
          <cell r="F242" t="str">
            <v>971159106</v>
          </cell>
        </row>
        <row r="243">
          <cell r="A243" t="str">
            <v>081728</v>
          </cell>
          <cell r="B243" t="str">
            <v>DUNHAM CELLARS, L.L.C.</v>
          </cell>
          <cell r="C243" t="str">
            <v>WALLA WALLA REGIONAL AIRPORT</v>
          </cell>
          <cell r="D243" t="str">
            <v>WALLA WALLA</v>
          </cell>
          <cell r="E243" t="str">
            <v>WA</v>
          </cell>
          <cell r="F243" t="str">
            <v>99362</v>
          </cell>
        </row>
        <row r="244">
          <cell r="A244" t="str">
            <v>072155</v>
          </cell>
          <cell r="B244" t="str">
            <v>DUNN VINEYARDS LLC</v>
          </cell>
          <cell r="C244" t="str">
            <v>805 WHITE COTTAGE RD</v>
          </cell>
          <cell r="D244" t="str">
            <v>ANGWIN</v>
          </cell>
          <cell r="E244" t="str">
            <v>CA</v>
          </cell>
          <cell r="F244" t="str">
            <v>945089616</v>
          </cell>
        </row>
        <row r="245">
          <cell r="A245" t="str">
            <v>080100</v>
          </cell>
          <cell r="B245" t="str">
            <v>DURNEY WINERY VINEYARDS</v>
          </cell>
          <cell r="C245" t="str">
            <v>13746 CENTER ST</v>
          </cell>
          <cell r="D245" t="str">
            <v>CARMEL VALLEY</v>
          </cell>
          <cell r="E245" t="str">
            <v>CA</v>
          </cell>
          <cell r="F245" t="str">
            <v>939240999</v>
          </cell>
        </row>
        <row r="246">
          <cell r="A246" t="str">
            <v>356967</v>
          </cell>
          <cell r="B246" t="str">
            <v>E. &amp; J. GALLO WINERY</v>
          </cell>
          <cell r="C246" t="str">
            <v>600 YOSEMITE BLVD</v>
          </cell>
          <cell r="D246" t="str">
            <v>MODESTO</v>
          </cell>
          <cell r="E246" t="str">
            <v>CA</v>
          </cell>
          <cell r="F246" t="str">
            <v>953539004</v>
          </cell>
        </row>
        <row r="247">
          <cell r="A247" t="str">
            <v>081945</v>
          </cell>
          <cell r="B247" t="str">
            <v>E.B. FOOTE WINERY</v>
          </cell>
          <cell r="C247" t="str">
            <v>127 B SW 153RD</v>
          </cell>
          <cell r="D247" t="str">
            <v>BURIEN</v>
          </cell>
          <cell r="E247" t="str">
            <v>WA</v>
          </cell>
          <cell r="F247" t="str">
            <v>981660000</v>
          </cell>
        </row>
        <row r="248">
          <cell r="A248" t="str">
            <v>969428</v>
          </cell>
          <cell r="B248" t="str">
            <v>EAGLE BREWING</v>
          </cell>
          <cell r="C248" t="str">
            <v>625 4TH ST</v>
          </cell>
          <cell r="D248" t="str">
            <v>MUKILTEO</v>
          </cell>
          <cell r="E248" t="str">
            <v>WA</v>
          </cell>
          <cell r="F248" t="str">
            <v>982750000</v>
          </cell>
        </row>
        <row r="249">
          <cell r="A249" t="str">
            <v>357157</v>
          </cell>
          <cell r="B249" t="str">
            <v>EAST SIDE WINERY</v>
          </cell>
          <cell r="C249" t="str">
            <v>6100 E HWY 12</v>
          </cell>
          <cell r="D249" t="str">
            <v>LODI</v>
          </cell>
          <cell r="E249" t="str">
            <v>CA</v>
          </cell>
          <cell r="F249" t="str">
            <v>952400804</v>
          </cell>
        </row>
        <row r="250">
          <cell r="A250" t="str">
            <v>072650</v>
          </cell>
          <cell r="B250" t="str">
            <v>EATON HILL WINERY</v>
          </cell>
          <cell r="C250" t="str">
            <v>530 GURLEY RD</v>
          </cell>
          <cell r="D250" t="str">
            <v>GRANGER</v>
          </cell>
          <cell r="E250" t="str">
            <v>WA</v>
          </cell>
          <cell r="F250" t="str">
            <v>989329717</v>
          </cell>
        </row>
        <row r="251">
          <cell r="A251" t="str">
            <v>071085</v>
          </cell>
          <cell r="B251" t="str">
            <v>EBERLE WINERY</v>
          </cell>
          <cell r="C251" t="str">
            <v>HWY 46 E</v>
          </cell>
          <cell r="D251" t="str">
            <v>PASO ROBLES</v>
          </cell>
          <cell r="E251" t="str">
            <v>CA</v>
          </cell>
          <cell r="F251" t="str">
            <v>934472459</v>
          </cell>
        </row>
        <row r="252">
          <cell r="A252" t="str">
            <v>078952</v>
          </cell>
          <cell r="B252" t="str">
            <v>EDGEFIELD WINERY</v>
          </cell>
          <cell r="C252" t="str">
            <v>2126 SW HALSEY ST</v>
          </cell>
          <cell r="D252" t="str">
            <v>TROUTDALE</v>
          </cell>
          <cell r="E252" t="str">
            <v>OR</v>
          </cell>
          <cell r="F252" t="str">
            <v>970600000</v>
          </cell>
        </row>
        <row r="253">
          <cell r="A253" t="str">
            <v>358117</v>
          </cell>
          <cell r="B253" t="str">
            <v>EDWARD INTERNATIONAL COMPANY</v>
          </cell>
          <cell r="C253" t="str">
            <v>1212 6TH AVE S</v>
          </cell>
          <cell r="D253" t="str">
            <v>SEATTLE</v>
          </cell>
          <cell r="E253" t="str">
            <v>WA</v>
          </cell>
          <cell r="F253" t="str">
            <v>981341308</v>
          </cell>
        </row>
        <row r="254">
          <cell r="A254" t="str">
            <v>364284</v>
          </cell>
          <cell r="B254" t="str">
            <v>ELK COVE VINEYARDS</v>
          </cell>
          <cell r="C254" t="str">
            <v>27751 NW OLSEN RD</v>
          </cell>
          <cell r="D254" t="str">
            <v>GASTON</v>
          </cell>
          <cell r="E254" t="str">
            <v>OR</v>
          </cell>
          <cell r="F254" t="str">
            <v>971198042</v>
          </cell>
        </row>
        <row r="255">
          <cell r="A255" t="str">
            <v>076800</v>
          </cell>
          <cell r="B255" t="str">
            <v>ELLIOTT BAY BREWERY &amp; PUB</v>
          </cell>
          <cell r="C255" t="str">
            <v>4720 CALIFORNIA AVE SW</v>
          </cell>
          <cell r="D255" t="str">
            <v>SEATTLE</v>
          </cell>
          <cell r="E255" t="str">
            <v>WA</v>
          </cell>
          <cell r="F255" t="str">
            <v>981160000</v>
          </cell>
        </row>
        <row r="256">
          <cell r="A256" t="str">
            <v>369549</v>
          </cell>
          <cell r="B256" t="str">
            <v>ELLIOTT BAY DISTRIBUTING COMPANY</v>
          </cell>
          <cell r="C256" t="str">
            <v>3310 HARBOR AVE SW</v>
          </cell>
          <cell r="D256" t="str">
            <v>SEATTLE</v>
          </cell>
          <cell r="E256" t="str">
            <v>WA</v>
          </cell>
          <cell r="F256" t="str">
            <v>981262355</v>
          </cell>
        </row>
        <row r="257">
          <cell r="A257" t="str">
            <v>079483</v>
          </cell>
          <cell r="B257" t="str">
            <v>ELYSIAN BREWING COMPANY</v>
          </cell>
          <cell r="C257" t="str">
            <v>1221 E PIKE ST</v>
          </cell>
          <cell r="D257" t="str">
            <v>SEATTLE</v>
          </cell>
          <cell r="E257" t="str">
            <v>WA</v>
          </cell>
          <cell r="F257" t="str">
            <v>981223921</v>
          </cell>
        </row>
        <row r="258">
          <cell r="A258" t="str">
            <v>080125</v>
          </cell>
          <cell r="B258" t="str">
            <v>ELYSIAN BREWING COMPANY</v>
          </cell>
          <cell r="C258" t="str">
            <v>1511 7TH AVE</v>
          </cell>
          <cell r="D258" t="str">
            <v>SEATTLE</v>
          </cell>
          <cell r="E258" t="str">
            <v>WA</v>
          </cell>
          <cell r="F258" t="str">
            <v>981220000</v>
          </cell>
        </row>
        <row r="259">
          <cell r="A259" t="str">
            <v>359544</v>
          </cell>
          <cell r="B259" t="str">
            <v>EMILIO GUGLIELMO WINERY, INC.</v>
          </cell>
          <cell r="C259" t="str">
            <v>1480 E MAIN AVE</v>
          </cell>
          <cell r="D259" t="str">
            <v>MORGAN HILL</v>
          </cell>
          <cell r="E259" t="str">
            <v>CA</v>
          </cell>
          <cell r="F259" t="str">
            <v>950373201</v>
          </cell>
        </row>
        <row r="260">
          <cell r="A260" t="str">
            <v>080507</v>
          </cell>
          <cell r="B260" t="str">
            <v>EMMOLO-WAGNER VINEYARD</v>
          </cell>
          <cell r="C260" t="str">
            <v>1276 ALLYN AVE</v>
          </cell>
          <cell r="D260" t="str">
            <v>ST HELENA</v>
          </cell>
          <cell r="E260" t="str">
            <v>CA</v>
          </cell>
          <cell r="F260" t="str">
            <v>94574</v>
          </cell>
        </row>
        <row r="261">
          <cell r="A261" t="str">
            <v>078432</v>
          </cell>
          <cell r="B261" t="str">
            <v>EMPIRE BEVERAGE</v>
          </cell>
          <cell r="C261" t="str">
            <v>1505 N BRADLEY RD</v>
          </cell>
          <cell r="D261" t="str">
            <v>SPOKANE</v>
          </cell>
          <cell r="E261" t="str">
            <v>WA</v>
          </cell>
          <cell r="F261" t="str">
            <v>992120000</v>
          </cell>
        </row>
        <row r="262">
          <cell r="A262" t="str">
            <v>079153</v>
          </cell>
          <cell r="B262" t="str">
            <v>ENGINE HOUSE RESTAURANT AND BREWERY</v>
          </cell>
          <cell r="C262" t="str">
            <v>609 N PINE ST</v>
          </cell>
          <cell r="D262" t="str">
            <v>TACOMA</v>
          </cell>
          <cell r="E262" t="str">
            <v>WA</v>
          </cell>
          <cell r="F262" t="str">
            <v>984060000</v>
          </cell>
        </row>
        <row r="263">
          <cell r="A263" t="str">
            <v>074564</v>
          </cell>
          <cell r="B263" t="str">
            <v>EOLA HILLS WINE CELLARS</v>
          </cell>
          <cell r="C263" t="str">
            <v>501 S PACIFIC HWY W</v>
          </cell>
          <cell r="D263" t="str">
            <v>RICKREALL</v>
          </cell>
          <cell r="E263" t="str">
            <v>OR</v>
          </cell>
          <cell r="F263" t="str">
            <v>973719728</v>
          </cell>
        </row>
        <row r="264">
          <cell r="A264" t="str">
            <v>073861</v>
          </cell>
          <cell r="B264" t="str">
            <v>EPICUREAN WINES</v>
          </cell>
          <cell r="C264" t="str">
            <v>8805 O S 190TH ST</v>
          </cell>
          <cell r="D264" t="str">
            <v>KENT</v>
          </cell>
          <cell r="E264" t="str">
            <v>WA</v>
          </cell>
          <cell r="F264" t="str">
            <v>980311270</v>
          </cell>
        </row>
        <row r="265">
          <cell r="A265" t="str">
            <v>360578</v>
          </cell>
          <cell r="B265" t="str">
            <v>ERATH VINEYARDS</v>
          </cell>
          <cell r="C265" t="str">
            <v>9409 NE WORDEN HILL RD</v>
          </cell>
          <cell r="D265" t="str">
            <v>DUNDEE</v>
          </cell>
          <cell r="E265" t="str">
            <v>OR</v>
          </cell>
          <cell r="F265" t="str">
            <v>971150667</v>
          </cell>
        </row>
        <row r="266">
          <cell r="A266" t="str">
            <v>080997</v>
          </cell>
          <cell r="B266" t="str">
            <v>ETUDE WINES, INC.</v>
          </cell>
          <cell r="C266" t="str">
            <v>4101 BIG RANCH RD</v>
          </cell>
          <cell r="D266" t="str">
            <v>NAPA</v>
          </cell>
          <cell r="E266" t="str">
            <v>CA</v>
          </cell>
          <cell r="F266" t="str">
            <v>945580000</v>
          </cell>
        </row>
        <row r="267">
          <cell r="A267" t="str">
            <v>357425</v>
          </cell>
          <cell r="B267" t="str">
            <v>EVERGREEN DISTRIBUTING COMPANY</v>
          </cell>
          <cell r="C267" t="str">
            <v>1305 W 17TH ST</v>
          </cell>
          <cell r="D267" t="str">
            <v>VANCOUVER</v>
          </cell>
          <cell r="E267" t="str">
            <v>WA</v>
          </cell>
          <cell r="F267" t="str">
            <v>986661687</v>
          </cell>
        </row>
        <row r="268">
          <cell r="A268" t="str">
            <v>074226</v>
          </cell>
          <cell r="B268" t="str">
            <v>EVESHAM WOOD VINEYARD</v>
          </cell>
          <cell r="C268" t="str">
            <v>3795 WALLACE ROAD NW</v>
          </cell>
          <cell r="D268" t="str">
            <v>SALEM</v>
          </cell>
          <cell r="E268" t="str">
            <v>OR</v>
          </cell>
          <cell r="F268" t="str">
            <v>973049703</v>
          </cell>
        </row>
        <row r="269">
          <cell r="A269" t="str">
            <v>079454</v>
          </cell>
          <cell r="B269" t="str">
            <v>EWALD MOSELER SELECTIONS</v>
          </cell>
          <cell r="C269" t="str">
            <v>11403 NE 266TH ST</v>
          </cell>
          <cell r="D269" t="str">
            <v>BATTLE GROUND</v>
          </cell>
          <cell r="E269" t="str">
            <v>WA</v>
          </cell>
          <cell r="F269" t="str">
            <v>986040000</v>
          </cell>
        </row>
        <row r="270">
          <cell r="A270" t="str">
            <v>360314</v>
          </cell>
          <cell r="B270" t="str">
            <v>EYRIE VINEYARDS</v>
          </cell>
          <cell r="C270" t="str">
            <v>935 E 10TH</v>
          </cell>
          <cell r="D270" t="str">
            <v>MC MINNVILLE</v>
          </cell>
          <cell r="E270" t="str">
            <v>OR</v>
          </cell>
          <cell r="F270" t="str">
            <v>971150697</v>
          </cell>
        </row>
        <row r="271">
          <cell r="A271" t="str">
            <v>359906</v>
          </cell>
          <cell r="B271" t="str">
            <v>F KORBEL AND BROS INC</v>
          </cell>
          <cell r="C271" t="str">
            <v>9592 SONOMA HWY</v>
          </cell>
          <cell r="D271" t="str">
            <v>KENWOOD</v>
          </cell>
          <cell r="E271" t="str">
            <v>CA</v>
          </cell>
          <cell r="F271" t="str">
            <v>954520000</v>
          </cell>
        </row>
        <row r="272">
          <cell r="A272" t="str">
            <v>357035</v>
          </cell>
          <cell r="B272" t="str">
            <v>F KORBEL AND BROS.</v>
          </cell>
          <cell r="C272" t="str">
            <v>13250 RIVER RD</v>
          </cell>
          <cell r="D272" t="str">
            <v>GUERNEVILLE</v>
          </cell>
          <cell r="E272" t="str">
            <v>CA</v>
          </cell>
          <cell r="F272" t="str">
            <v>954469538</v>
          </cell>
        </row>
        <row r="273">
          <cell r="A273" t="str">
            <v>076433</v>
          </cell>
          <cell r="B273" t="str">
            <v>FACELLI WINERY</v>
          </cell>
          <cell r="C273" t="str">
            <v>16120 WOODINVILLE-REDMOND RD</v>
          </cell>
          <cell r="D273" t="str">
            <v>WOODINVILLE</v>
          </cell>
          <cell r="E273" t="str">
            <v>WA</v>
          </cell>
          <cell r="F273" t="str">
            <v>980729090</v>
          </cell>
        </row>
        <row r="274">
          <cell r="A274" t="str">
            <v>078123</v>
          </cell>
          <cell r="B274" t="str">
            <v>FAIRWINDS WINERY</v>
          </cell>
          <cell r="C274" t="str">
            <v>1924 HASTINGS AVE W</v>
          </cell>
          <cell r="D274" t="str">
            <v>PORT TOWNSEND</v>
          </cell>
          <cell r="E274" t="str">
            <v>WA</v>
          </cell>
          <cell r="F274" t="str">
            <v>983680000</v>
          </cell>
        </row>
        <row r="275">
          <cell r="A275" t="str">
            <v>081781</v>
          </cell>
          <cell r="B275" t="str">
            <v>FALLS BREWING CO.</v>
          </cell>
          <cell r="C275" t="str">
            <v>315 N ROSS POINT RD</v>
          </cell>
          <cell r="D275" t="str">
            <v>POST FALLS</v>
          </cell>
          <cell r="E275" t="str">
            <v>ID</v>
          </cell>
          <cell r="F275" t="str">
            <v>838540000</v>
          </cell>
        </row>
        <row r="276">
          <cell r="A276" t="str">
            <v>365370</v>
          </cell>
          <cell r="B276" t="str">
            <v>FAR NIENTE WINERY</v>
          </cell>
          <cell r="C276" t="str">
            <v>1 ACACIA DR</v>
          </cell>
          <cell r="D276" t="str">
            <v>OAKVILLE</v>
          </cell>
          <cell r="E276" t="str">
            <v>CA</v>
          </cell>
          <cell r="F276" t="str">
            <v>945629990</v>
          </cell>
        </row>
        <row r="277">
          <cell r="A277" t="str">
            <v>080283</v>
          </cell>
          <cell r="B277" t="str">
            <v>FARELLA-PARK VINEYARDS</v>
          </cell>
          <cell r="C277" t="str">
            <v>2222 N THIRD AVENUE</v>
          </cell>
          <cell r="D277" t="str">
            <v>NAPA</v>
          </cell>
          <cell r="E277" t="str">
            <v>CA</v>
          </cell>
          <cell r="F277" t="str">
            <v>94558</v>
          </cell>
        </row>
        <row r="278">
          <cell r="A278" t="str">
            <v>073174</v>
          </cell>
          <cell r="B278" t="str">
            <v>FERRARI-CARANO VINEYARDS AND WINERY</v>
          </cell>
          <cell r="C278" t="str">
            <v>8761 DRY CREEK RD</v>
          </cell>
          <cell r="D278" t="str">
            <v>HEALDSBURG</v>
          </cell>
          <cell r="E278" t="str">
            <v>CA</v>
          </cell>
          <cell r="F278" t="str">
            <v>954480000</v>
          </cell>
        </row>
        <row r="279">
          <cell r="A279" t="str">
            <v>360361</v>
          </cell>
          <cell r="B279" t="str">
            <v>FICKLIN VINEYARDS</v>
          </cell>
          <cell r="C279" t="str">
            <v>30246 AVE 7 1/2</v>
          </cell>
          <cell r="D279" t="str">
            <v>MADERA</v>
          </cell>
          <cell r="E279" t="str">
            <v>CA</v>
          </cell>
          <cell r="F279" t="str">
            <v>936370000</v>
          </cell>
        </row>
        <row r="280">
          <cell r="A280" t="str">
            <v>081081</v>
          </cell>
          <cell r="B280" t="str">
            <v>FIDDLEHEAD CELLARS</v>
          </cell>
          <cell r="C280" t="str">
            <v>1667 OAK AVE STE B</v>
          </cell>
          <cell r="D280" t="str">
            <v>DAVIS</v>
          </cell>
          <cell r="E280" t="str">
            <v>CA</v>
          </cell>
          <cell r="F280" t="str">
            <v>956160000</v>
          </cell>
        </row>
        <row r="281">
          <cell r="A281" t="str">
            <v>369384</v>
          </cell>
          <cell r="B281" t="str">
            <v>FIFE VINEYARDS</v>
          </cell>
          <cell r="C281" t="str">
            <v>3620 RD B</v>
          </cell>
          <cell r="D281" t="str">
            <v>REDWOOD VALLEY</v>
          </cell>
          <cell r="E281" t="str">
            <v>CA</v>
          </cell>
          <cell r="F281" t="str">
            <v>954700000</v>
          </cell>
        </row>
        <row r="282">
          <cell r="A282" t="str">
            <v>080024</v>
          </cell>
          <cell r="B282" t="str">
            <v>FINKELSTEIN VINEYARDS</v>
          </cell>
          <cell r="C282" t="str">
            <v>647 GREENFIELD RD</v>
          </cell>
          <cell r="D282" t="str">
            <v>ST HELENA</v>
          </cell>
          <cell r="E282" t="str">
            <v>CA</v>
          </cell>
          <cell r="F282" t="str">
            <v>94574</v>
          </cell>
        </row>
        <row r="283">
          <cell r="A283" t="str">
            <v>078755</v>
          </cell>
          <cell r="B283" t="str">
            <v>FIRESTEED CELLARS</v>
          </cell>
          <cell r="C283" t="str">
            <v>1809 7TH AVE #1108</v>
          </cell>
          <cell r="D283" t="str">
            <v>SEATTLE</v>
          </cell>
          <cell r="E283" t="str">
            <v>WA</v>
          </cell>
          <cell r="F283" t="str">
            <v>981011313</v>
          </cell>
        </row>
        <row r="284">
          <cell r="A284" t="str">
            <v>361885</v>
          </cell>
          <cell r="B284" t="str">
            <v>FIRESTONE VINEYARD</v>
          </cell>
          <cell r="C284" t="str">
            <v>5017 ZACA STATION RD</v>
          </cell>
          <cell r="D284" t="str">
            <v>LOS OLIVOS</v>
          </cell>
          <cell r="E284" t="str">
            <v>CA</v>
          </cell>
          <cell r="F284" t="str">
            <v>934410244</v>
          </cell>
        </row>
        <row r="285">
          <cell r="A285" t="str">
            <v>080016</v>
          </cell>
          <cell r="B285" t="str">
            <v>FISH BREWING CO.</v>
          </cell>
          <cell r="C285" t="str">
            <v>514 JEFFERSON ST SE</v>
          </cell>
          <cell r="D285" t="str">
            <v>OLYMPIA</v>
          </cell>
          <cell r="E285" t="str">
            <v>WA</v>
          </cell>
          <cell r="F285" t="str">
            <v>98501</v>
          </cell>
        </row>
        <row r="286">
          <cell r="A286" t="str">
            <v>077828</v>
          </cell>
          <cell r="B286" t="str">
            <v>FISH BREWING COMPANY</v>
          </cell>
          <cell r="C286" t="str">
            <v>515 JEFFERSON</v>
          </cell>
          <cell r="D286" t="str">
            <v>OLYMPIA</v>
          </cell>
          <cell r="E286" t="str">
            <v>WA</v>
          </cell>
          <cell r="F286" t="str">
            <v>985011467</v>
          </cell>
        </row>
        <row r="287">
          <cell r="A287" t="str">
            <v>365601</v>
          </cell>
          <cell r="B287" t="str">
            <v>FISHER VINEYARDS</v>
          </cell>
          <cell r="C287" t="str">
            <v>6200 ST HELENA RD</v>
          </cell>
          <cell r="D287" t="str">
            <v>SANTA ROSA</v>
          </cell>
          <cell r="E287" t="str">
            <v>CA</v>
          </cell>
          <cell r="F287" t="str">
            <v>954040000</v>
          </cell>
        </row>
        <row r="288">
          <cell r="A288" t="str">
            <v>367774</v>
          </cell>
          <cell r="B288" t="str">
            <v>FLORA SPRINGS</v>
          </cell>
          <cell r="C288" t="str">
            <v>1978 W ZINFANDEL LN</v>
          </cell>
          <cell r="D288" t="str">
            <v>ST HELENA</v>
          </cell>
          <cell r="E288" t="str">
            <v>CA</v>
          </cell>
          <cell r="F288" t="str">
            <v>945741611</v>
          </cell>
        </row>
        <row r="289">
          <cell r="A289" t="str">
            <v>081559</v>
          </cell>
          <cell r="B289" t="str">
            <v>FLOWERS VINEYARD AND WINERY</v>
          </cell>
          <cell r="C289" t="str">
            <v>28500 SEAVIEW RD</v>
          </cell>
          <cell r="D289" t="str">
            <v>CAZADERO</v>
          </cell>
          <cell r="E289" t="str">
            <v>CA</v>
          </cell>
          <cell r="F289" t="str">
            <v>954219635</v>
          </cell>
        </row>
        <row r="290">
          <cell r="A290" t="str">
            <v>078822</v>
          </cell>
          <cell r="B290" t="str">
            <v>FLYNN VINEYARDS</v>
          </cell>
          <cell r="C290" t="str">
            <v>2200 W PACIFIC HWY</v>
          </cell>
          <cell r="D290" t="str">
            <v>RICKREALL</v>
          </cell>
          <cell r="E290" t="str">
            <v>OR</v>
          </cell>
          <cell r="F290" t="str">
            <v>973710000</v>
          </cell>
        </row>
        <row r="291">
          <cell r="A291" t="str">
            <v>081827</v>
          </cell>
          <cell r="B291" t="str">
            <v>FOLEY ESTATES VINEYARD AND WINERY</v>
          </cell>
          <cell r="C291" t="str">
            <v>1711 ALAMO PINTADO RD</v>
          </cell>
          <cell r="D291" t="str">
            <v>SOLVANG</v>
          </cell>
          <cell r="E291" t="str">
            <v>CA</v>
          </cell>
          <cell r="F291" t="str">
            <v>934639712</v>
          </cell>
        </row>
        <row r="292">
          <cell r="A292" t="str">
            <v>072243</v>
          </cell>
          <cell r="B292" t="str">
            <v>FOLIE A DEUX WINERY</v>
          </cell>
          <cell r="C292" t="str">
            <v>3070 N ST HELENA HWY</v>
          </cell>
          <cell r="D292" t="str">
            <v>ST HELENA</v>
          </cell>
          <cell r="E292" t="str">
            <v>CA</v>
          </cell>
          <cell r="F292" t="str">
            <v>945740000</v>
          </cell>
        </row>
        <row r="293">
          <cell r="A293" t="str">
            <v>359117</v>
          </cell>
          <cell r="B293" t="str">
            <v>FOPPIANO VINEYARDS</v>
          </cell>
          <cell r="C293" t="str">
            <v>12707 OLD REDWOOD HWY</v>
          </cell>
          <cell r="D293" t="str">
            <v>HEALDSBURG</v>
          </cell>
          <cell r="E293" t="str">
            <v>CA</v>
          </cell>
          <cell r="F293" t="str">
            <v>954480000</v>
          </cell>
        </row>
        <row r="294">
          <cell r="A294" t="str">
            <v>076990</v>
          </cell>
          <cell r="B294" t="str">
            <v>FORIS VINEYARDS WINERY</v>
          </cell>
          <cell r="C294" t="str">
            <v>654 KENDALL RD</v>
          </cell>
          <cell r="D294" t="str">
            <v>CAVE JUNCTION</v>
          </cell>
          <cell r="E294" t="str">
            <v>OR</v>
          </cell>
          <cell r="F294" t="str">
            <v>975239721</v>
          </cell>
        </row>
        <row r="295">
          <cell r="A295" t="str">
            <v>077043</v>
          </cell>
          <cell r="B295" t="str">
            <v>FORMAN VINEYARD</v>
          </cell>
          <cell r="C295" t="str">
            <v>1501 BIG ROCK RD</v>
          </cell>
          <cell r="D295" t="str">
            <v>ST HELENA</v>
          </cell>
          <cell r="E295" t="str">
            <v>CA</v>
          </cell>
          <cell r="F295" t="str">
            <v>945740000</v>
          </cell>
        </row>
        <row r="296">
          <cell r="A296" t="str">
            <v>354167</v>
          </cell>
          <cell r="B296" t="str">
            <v>FORT SPOKANE BREWERY</v>
          </cell>
          <cell r="C296" t="str">
            <v>401 W SPOKANE FALLS BLVD</v>
          </cell>
          <cell r="D296" t="str">
            <v>SPOKANE</v>
          </cell>
          <cell r="E296" t="str">
            <v>WA</v>
          </cell>
          <cell r="F296" t="str">
            <v>992010215</v>
          </cell>
        </row>
        <row r="297">
          <cell r="A297" t="str">
            <v>078514</v>
          </cell>
          <cell r="B297" t="str">
            <v>FOSCO</v>
          </cell>
          <cell r="C297" t="str">
            <v>2019 70TH AVE W</v>
          </cell>
          <cell r="D297" t="str">
            <v>TACOMA</v>
          </cell>
          <cell r="E297" t="str">
            <v>WA</v>
          </cell>
          <cell r="F297" t="str">
            <v>984660000</v>
          </cell>
        </row>
        <row r="298">
          <cell r="A298" t="str">
            <v>077714</v>
          </cell>
          <cell r="B298" t="str">
            <v>FOUR QUARTERS TRADING COMPANY</v>
          </cell>
          <cell r="C298" t="str">
            <v>407 NW 132ND ST</v>
          </cell>
          <cell r="D298" t="str">
            <v>SEATTLE</v>
          </cell>
          <cell r="E298" t="str">
            <v>WA</v>
          </cell>
          <cell r="F298" t="str">
            <v>981770000</v>
          </cell>
        </row>
        <row r="299">
          <cell r="A299" t="str">
            <v>081625</v>
          </cell>
          <cell r="B299" t="str">
            <v>FOUR VINES INTERNATIONAL</v>
          </cell>
          <cell r="C299" t="str">
            <v>3000 BOWEN AVE</v>
          </cell>
          <cell r="D299" t="str">
            <v>GRATON</v>
          </cell>
          <cell r="E299" t="str">
            <v>CA</v>
          </cell>
          <cell r="F299" t="str">
            <v>954440000</v>
          </cell>
        </row>
        <row r="300">
          <cell r="A300" t="str">
            <v>080332</v>
          </cell>
          <cell r="B300" t="str">
            <v>FOXEN VINEYARDS INC/FOXEN</v>
          </cell>
          <cell r="C300" t="str">
            <v>7200 FOXEN CANYON RD</v>
          </cell>
          <cell r="D300" t="str">
            <v>SANTA MARIA</v>
          </cell>
          <cell r="E300" t="str">
            <v>CA</v>
          </cell>
          <cell r="F300" t="str">
            <v>934549581</v>
          </cell>
        </row>
        <row r="301">
          <cell r="A301" t="str">
            <v>080800</v>
          </cell>
          <cell r="B301" t="str">
            <v>FRANCIS A BONANNO, INC.</v>
          </cell>
          <cell r="C301" t="str">
            <v>235 PIONEER BLVD</v>
          </cell>
          <cell r="D301" t="str">
            <v>SPRINGBORO</v>
          </cell>
          <cell r="E301" t="str">
            <v>OH</v>
          </cell>
          <cell r="F301" t="str">
            <v>450660000</v>
          </cell>
        </row>
        <row r="302">
          <cell r="A302" t="str">
            <v>360416</v>
          </cell>
          <cell r="B302" t="str">
            <v>FRANCISCAN VINEYARDS</v>
          </cell>
          <cell r="C302" t="str">
            <v>1178 GALLERON ROAD</v>
          </cell>
          <cell r="D302" t="str">
            <v>RUTHERFORD</v>
          </cell>
          <cell r="E302" t="str">
            <v>CA</v>
          </cell>
          <cell r="F302" t="str">
            <v>945730000</v>
          </cell>
        </row>
        <row r="303">
          <cell r="A303" t="str">
            <v>077883</v>
          </cell>
          <cell r="B303" t="str">
            <v>FRANK-LIN DISTILLERS PRODUCTS LTD</v>
          </cell>
          <cell r="C303" t="str">
            <v>625 N KING RD</v>
          </cell>
          <cell r="D303" t="str">
            <v>SAN JOSE</v>
          </cell>
          <cell r="E303" t="str">
            <v>CA</v>
          </cell>
          <cell r="F303" t="str">
            <v>95133000</v>
          </cell>
        </row>
        <row r="304">
          <cell r="A304" t="str">
            <v>357012</v>
          </cell>
          <cell r="B304" t="str">
            <v>FRANK-ROMBAUER CELLARS</v>
          </cell>
          <cell r="C304" t="str">
            <v>1091 LARKMEAD LN</v>
          </cell>
          <cell r="D304" t="str">
            <v>ST HELENA</v>
          </cell>
          <cell r="E304" t="str">
            <v>CA</v>
          </cell>
          <cell r="F304" t="str">
            <v>945740000</v>
          </cell>
        </row>
        <row r="305">
          <cell r="A305" t="str">
            <v>079000</v>
          </cell>
          <cell r="B305" t="str">
            <v>FRATELLI PERATA</v>
          </cell>
          <cell r="C305" t="str">
            <v>1595 ARBOR RD</v>
          </cell>
          <cell r="D305" t="str">
            <v>PASO ROBLES</v>
          </cell>
          <cell r="E305" t="str">
            <v>CA</v>
          </cell>
          <cell r="F305" t="str">
            <v>934469669</v>
          </cell>
        </row>
        <row r="306">
          <cell r="A306" t="str">
            <v>080390</v>
          </cell>
          <cell r="B306" t="str">
            <v>FREDERICK BREWING CO.</v>
          </cell>
          <cell r="C306" t="str">
            <v>4607 WEDGEWOOD BLVD</v>
          </cell>
          <cell r="D306" t="str">
            <v>FREDERICK</v>
          </cell>
          <cell r="E306" t="str">
            <v>MD</v>
          </cell>
          <cell r="F306" t="str">
            <v>21703</v>
          </cell>
        </row>
        <row r="307">
          <cell r="A307" t="str">
            <v>080710</v>
          </cell>
          <cell r="B307" t="str">
            <v>FREDERICK WILDMAN &amp; SONS</v>
          </cell>
          <cell r="C307" t="str">
            <v>307 E 53RD ST</v>
          </cell>
          <cell r="D307" t="str">
            <v>NEW YORK</v>
          </cell>
          <cell r="E307" t="str">
            <v>NY</v>
          </cell>
          <cell r="F307" t="str">
            <v>100224996</v>
          </cell>
        </row>
        <row r="308">
          <cell r="A308" t="str">
            <v>080236</v>
          </cell>
          <cell r="B308" t="str">
            <v>FREDIMO BOTTLERS INC.</v>
          </cell>
          <cell r="C308" t="str">
            <v>28 BRIDGE AVE STE 100</v>
          </cell>
          <cell r="D308" t="str">
            <v>BERWYN</v>
          </cell>
          <cell r="E308" t="str">
            <v>PA</v>
          </cell>
          <cell r="F308" t="str">
            <v>192131770</v>
          </cell>
        </row>
        <row r="309">
          <cell r="A309" t="str">
            <v>072389</v>
          </cell>
          <cell r="B309" t="str">
            <v>FREIXENET SONOMA CAVES, INC.</v>
          </cell>
          <cell r="C309" t="str">
            <v>23555 HWY 121</v>
          </cell>
          <cell r="D309" t="str">
            <v>SONOMA</v>
          </cell>
          <cell r="E309" t="str">
            <v>CA</v>
          </cell>
          <cell r="F309" t="str">
            <v>954760000</v>
          </cell>
        </row>
        <row r="310">
          <cell r="A310" t="str">
            <v>369938</v>
          </cell>
          <cell r="B310" t="str">
            <v>FREY VINEYARDS</v>
          </cell>
          <cell r="C310" t="str">
            <v>14000 TOMKI ROAD</v>
          </cell>
          <cell r="D310" t="str">
            <v>REDWOOD VALLEY</v>
          </cell>
          <cell r="E310" t="str">
            <v>CA</v>
          </cell>
          <cell r="F310" t="str">
            <v>954709532</v>
          </cell>
        </row>
        <row r="311">
          <cell r="A311" t="str">
            <v>074478</v>
          </cell>
          <cell r="B311" t="str">
            <v>FRIENDLY DISTRIBUTORS</v>
          </cell>
          <cell r="C311" t="str">
            <v>6501 RAINIER DR</v>
          </cell>
          <cell r="D311" t="str">
            <v>EVERETT</v>
          </cell>
          <cell r="E311" t="str">
            <v>WA</v>
          </cell>
          <cell r="F311" t="str">
            <v>982034672</v>
          </cell>
        </row>
        <row r="312">
          <cell r="A312" t="str">
            <v>070658</v>
          </cell>
          <cell r="B312" t="str">
            <v>FRITZ WINERY</v>
          </cell>
          <cell r="C312" t="str">
            <v>24691 DUTCHER CREEK RD</v>
          </cell>
          <cell r="D312" t="str">
            <v>CLOVERDALE</v>
          </cell>
          <cell r="E312" t="str">
            <v>CA</v>
          </cell>
          <cell r="F312" t="str">
            <v>954250000</v>
          </cell>
        </row>
        <row r="313">
          <cell r="A313" t="str">
            <v>079184</v>
          </cell>
          <cell r="B313" t="str">
            <v>FROG'S LEAP WINERY</v>
          </cell>
          <cell r="C313" t="str">
            <v>8815 CONN CREEK RD</v>
          </cell>
          <cell r="D313" t="str">
            <v>RUTHERFORD</v>
          </cell>
          <cell r="E313" t="str">
            <v>CA</v>
          </cell>
          <cell r="F313" t="str">
            <v>945730000</v>
          </cell>
        </row>
        <row r="314">
          <cell r="A314" t="str">
            <v>077724</v>
          </cell>
          <cell r="B314" t="str">
            <v>FRONT STREET ALE HOUSE</v>
          </cell>
          <cell r="C314" t="str">
            <v>1 FRONT ST</v>
          </cell>
          <cell r="D314" t="str">
            <v>FRIDAY HARBOR</v>
          </cell>
          <cell r="E314" t="str">
            <v>WA</v>
          </cell>
          <cell r="F314" t="str">
            <v>982500849</v>
          </cell>
        </row>
        <row r="315">
          <cell r="A315" t="str">
            <v>364610</v>
          </cell>
          <cell r="B315" t="str">
            <v>FRONTIER DISTRIBUTING</v>
          </cell>
          <cell r="C315" t="str">
            <v>2586 GRAND AVE S</v>
          </cell>
          <cell r="D315" t="str">
            <v>PULLMAN</v>
          </cell>
          <cell r="E315" t="str">
            <v>WA</v>
          </cell>
          <cell r="F315" t="str">
            <v>991630362</v>
          </cell>
        </row>
        <row r="316">
          <cell r="A316" t="str">
            <v>073510</v>
          </cell>
          <cell r="B316" t="str">
            <v>FULL SAIL BREWING COMPANY</v>
          </cell>
          <cell r="C316" t="str">
            <v>506 COLUMBIA ST</v>
          </cell>
          <cell r="D316" t="str">
            <v>HOOD RIVER</v>
          </cell>
          <cell r="E316" t="str">
            <v>OR</v>
          </cell>
          <cell r="F316" t="str">
            <v>970312000</v>
          </cell>
        </row>
        <row r="317">
          <cell r="A317" t="str">
            <v>080400</v>
          </cell>
          <cell r="B317" t="str">
            <v>G RADEN &amp; SONS</v>
          </cell>
          <cell r="C317" t="str">
            <v>3215 LIND AVE SW</v>
          </cell>
          <cell r="D317" t="str">
            <v>RENTON</v>
          </cell>
          <cell r="E317" t="str">
            <v>WA</v>
          </cell>
          <cell r="F317" t="str">
            <v>980554020</v>
          </cell>
        </row>
        <row r="318">
          <cell r="A318" t="str">
            <v>082278</v>
          </cell>
          <cell r="B318" t="str">
            <v>G. GRAHAM WINES, INC</v>
          </cell>
          <cell r="C318" t="str">
            <v>1091 LARKMEAD LN STE 3 &amp; 4</v>
          </cell>
          <cell r="D318" t="str">
            <v>CALISTOGA</v>
          </cell>
          <cell r="E318" t="str">
            <v>CA</v>
          </cell>
          <cell r="F318" t="str">
            <v>94515</v>
          </cell>
        </row>
        <row r="319">
          <cell r="A319" t="str">
            <v>071388</v>
          </cell>
          <cell r="B319" t="str">
            <v>GALLAGHERS' WHERE U-BREW</v>
          </cell>
          <cell r="C319" t="str">
            <v>120 - 5TH AVE S</v>
          </cell>
          <cell r="D319" t="str">
            <v>EDMONDS</v>
          </cell>
          <cell r="E319" t="str">
            <v>WA</v>
          </cell>
          <cell r="F319" t="str">
            <v>980370000</v>
          </cell>
        </row>
        <row r="320">
          <cell r="A320" t="str">
            <v>079845</v>
          </cell>
          <cell r="B320" t="str">
            <v>GARY FARRELL WINES</v>
          </cell>
          <cell r="C320" t="str">
            <v>8075 WESTSIDE RD</v>
          </cell>
          <cell r="D320" t="str">
            <v>HEALDSBURG</v>
          </cell>
          <cell r="E320" t="str">
            <v>CA</v>
          </cell>
          <cell r="F320" t="str">
            <v>95448</v>
          </cell>
        </row>
        <row r="321">
          <cell r="A321" t="str">
            <v>077121</v>
          </cell>
          <cell r="B321" t="str">
            <v>GEKKEIKAN SAKE (U.S.A.), INC.</v>
          </cell>
          <cell r="C321" t="str">
            <v>1136 SIBLEY ST</v>
          </cell>
          <cell r="D321" t="str">
            <v>FOLSOM</v>
          </cell>
          <cell r="E321" t="str">
            <v>CA</v>
          </cell>
          <cell r="F321" t="str">
            <v>956303223</v>
          </cell>
        </row>
        <row r="322">
          <cell r="A322" t="str">
            <v>081880</v>
          </cell>
          <cell r="B322" t="str">
            <v>GIBBONS LANE VINEYARD, INC.</v>
          </cell>
          <cell r="C322" t="str">
            <v>12035 GIBBONS LANE SE</v>
          </cell>
          <cell r="D322" t="str">
            <v>TENINO</v>
          </cell>
          <cell r="E322" t="str">
            <v>WA</v>
          </cell>
          <cell r="F322" t="str">
            <v>98589</v>
          </cell>
        </row>
        <row r="323">
          <cell r="A323" t="str">
            <v>356962</v>
          </cell>
          <cell r="B323" t="str">
            <v>GIBSON WINE COMPANY</v>
          </cell>
          <cell r="C323" t="str">
            <v>1720 ACADEMY AVE</v>
          </cell>
          <cell r="D323" t="str">
            <v>SANGER</v>
          </cell>
          <cell r="E323" t="str">
            <v>CA</v>
          </cell>
          <cell r="F323" t="str">
            <v>936573704</v>
          </cell>
        </row>
        <row r="324">
          <cell r="A324" t="str">
            <v>076323</v>
          </cell>
          <cell r="B324" t="str">
            <v>GIRARDET WINE CELLARS</v>
          </cell>
          <cell r="C324" t="str">
            <v>895 RESTON RD</v>
          </cell>
          <cell r="D324" t="str">
            <v>ROSEBURG</v>
          </cell>
          <cell r="E324" t="str">
            <v>OR</v>
          </cell>
          <cell r="F324" t="str">
            <v>974708611</v>
          </cell>
        </row>
        <row r="325">
          <cell r="A325" t="str">
            <v>079516</v>
          </cell>
          <cell r="B325" t="str">
            <v>GLEN FIONA</v>
          </cell>
          <cell r="C325" t="str">
            <v>SOUTHSIDE OF MILLCREEK RD</v>
          </cell>
          <cell r="D325" t="str">
            <v>WALLA WALLA</v>
          </cell>
          <cell r="E325" t="str">
            <v>WA</v>
          </cell>
          <cell r="F325" t="str">
            <v>993620000</v>
          </cell>
        </row>
        <row r="326">
          <cell r="A326" t="str">
            <v>080922</v>
          </cell>
          <cell r="B326" t="str">
            <v>GLUEK BREWING COMPANY</v>
          </cell>
          <cell r="C326" t="str">
            <v>219 N RED RIVER AVE</v>
          </cell>
          <cell r="D326" t="str">
            <v>COLD SPRING</v>
          </cell>
          <cell r="E326" t="str">
            <v>MN</v>
          </cell>
          <cell r="F326" t="str">
            <v>56320</v>
          </cell>
        </row>
        <row r="327">
          <cell r="A327" t="str">
            <v>078815</v>
          </cell>
          <cell r="B327" t="str">
            <v>GOLDEN INTERNATIONAL IMPORT &amp; EXPORT CORP.</v>
          </cell>
          <cell r="C327" t="str">
            <v>9800 40TH AVE S</v>
          </cell>
          <cell r="D327" t="str">
            <v>SEATTLE</v>
          </cell>
          <cell r="E327" t="str">
            <v>WA</v>
          </cell>
          <cell r="F327" t="str">
            <v>981180000</v>
          </cell>
        </row>
        <row r="328">
          <cell r="A328" t="str">
            <v>359671</v>
          </cell>
          <cell r="B328" t="str">
            <v>GOLDEN STATE VINTNERS</v>
          </cell>
          <cell r="C328" t="str">
            <v>38558 RD 128</v>
          </cell>
          <cell r="D328" t="str">
            <v>CUTLER</v>
          </cell>
          <cell r="E328" t="str">
            <v>CA</v>
          </cell>
          <cell r="F328" t="str">
            <v>936150000</v>
          </cell>
        </row>
        <row r="329">
          <cell r="A329" t="str">
            <v>081328</v>
          </cell>
          <cell r="B329" t="str">
            <v>GOLDEN VALLEY BEVERAGE COMPANY</v>
          </cell>
          <cell r="C329" t="str">
            <v>980 E 4TH ST</v>
          </cell>
          <cell r="D329" t="str">
            <v>MCMINNVILLE</v>
          </cell>
          <cell r="E329" t="str">
            <v>OR</v>
          </cell>
          <cell r="F329" t="str">
            <v>971280000</v>
          </cell>
        </row>
        <row r="330">
          <cell r="A330" t="str">
            <v>075065</v>
          </cell>
          <cell r="B330" t="str">
            <v>GOOSECROSS CELLARS</v>
          </cell>
          <cell r="C330" t="str">
            <v>1119 STATE LN</v>
          </cell>
          <cell r="D330" t="str">
            <v>YOUNTVILLE</v>
          </cell>
          <cell r="E330" t="str">
            <v>CA</v>
          </cell>
          <cell r="F330" t="str">
            <v>945999407</v>
          </cell>
        </row>
        <row r="331">
          <cell r="A331" t="str">
            <v>080982</v>
          </cell>
          <cell r="B331" t="str">
            <v>GORDON BIERSCH BREWERY RESTAURANT</v>
          </cell>
          <cell r="C331" t="str">
            <v>600 PINE ST SUITE 401</v>
          </cell>
          <cell r="D331" t="str">
            <v>SEATTLE</v>
          </cell>
          <cell r="E331" t="str">
            <v>WA</v>
          </cell>
          <cell r="F331" t="str">
            <v>981010000</v>
          </cell>
        </row>
        <row r="332">
          <cell r="A332" t="str">
            <v>081420</v>
          </cell>
          <cell r="B332" t="str">
            <v>GORDON BIERSCH BREWING COMPANY</v>
          </cell>
          <cell r="C332" t="str">
            <v>357 E TAYLOR ST</v>
          </cell>
          <cell r="D332" t="str">
            <v>SAN JOSE</v>
          </cell>
          <cell r="E332" t="str">
            <v>CA</v>
          </cell>
          <cell r="F332" t="str">
            <v>951123148</v>
          </cell>
        </row>
        <row r="333">
          <cell r="A333" t="str">
            <v>079409</v>
          </cell>
          <cell r="B333" t="str">
            <v>GORDON BROTHERS CELLARS</v>
          </cell>
          <cell r="C333" t="str">
            <v>5960 BURDEN RD</v>
          </cell>
          <cell r="D333" t="str">
            <v>PASCO</v>
          </cell>
          <cell r="E333" t="str">
            <v>WA</v>
          </cell>
          <cell r="F333" t="str">
            <v>993018990</v>
          </cell>
        </row>
        <row r="334">
          <cell r="A334" t="str">
            <v>368656</v>
          </cell>
          <cell r="B334" t="str">
            <v>GORDON BROTHERS CELLARS</v>
          </cell>
          <cell r="C334" t="str">
            <v>531 LEVEY RD</v>
          </cell>
          <cell r="D334" t="str">
            <v>PASCO</v>
          </cell>
          <cell r="E334" t="str">
            <v>WA</v>
          </cell>
          <cell r="F334" t="str">
            <v>993010000</v>
          </cell>
        </row>
        <row r="335">
          <cell r="A335" t="str">
            <v>073700</v>
          </cell>
          <cell r="B335" t="str">
            <v>GRAPE EXPECTATIONS</v>
          </cell>
          <cell r="C335" t="str">
            <v>6108 6TH AVE S</v>
          </cell>
          <cell r="D335" t="str">
            <v>SEATTLE</v>
          </cell>
          <cell r="E335" t="str">
            <v>WA</v>
          </cell>
          <cell r="F335" t="str">
            <v>984060000</v>
          </cell>
        </row>
        <row r="336">
          <cell r="A336" t="str">
            <v>074223</v>
          </cell>
          <cell r="B336" t="str">
            <v>GRAPE LINKS</v>
          </cell>
          <cell r="C336" t="str">
            <v>7010 TRENTON-HEALDSBURG RD</v>
          </cell>
          <cell r="D336" t="str">
            <v>FORESTVILLE</v>
          </cell>
          <cell r="E336" t="str">
            <v>CA</v>
          </cell>
          <cell r="F336" t="str">
            <v>954360000</v>
          </cell>
        </row>
        <row r="337">
          <cell r="A337" t="str">
            <v>079973</v>
          </cell>
          <cell r="B337" t="str">
            <v>GREEN &amp; RED VINEYARDS</v>
          </cell>
          <cell r="C337" t="str">
            <v>3208 CHILES POPE VALLEY RD</v>
          </cell>
          <cell r="D337" t="str">
            <v>ST HELENA</v>
          </cell>
          <cell r="E337" t="str">
            <v>CA</v>
          </cell>
          <cell r="F337" t="str">
            <v>94574</v>
          </cell>
        </row>
        <row r="338">
          <cell r="A338" t="str">
            <v>080214</v>
          </cell>
          <cell r="B338" t="str">
            <v>GREEN MOUNTAIN CIDERY, INC.</v>
          </cell>
          <cell r="C338" t="str">
            <v>160 CLINTON ST</v>
          </cell>
          <cell r="D338" t="str">
            <v>SPRINGFIELD</v>
          </cell>
          <cell r="E338" t="str">
            <v>VT</v>
          </cell>
          <cell r="F338" t="str">
            <v>051563306</v>
          </cell>
        </row>
        <row r="339">
          <cell r="A339" t="str">
            <v>081009</v>
          </cell>
          <cell r="B339" t="str">
            <v>GREENBANK CELLARS</v>
          </cell>
          <cell r="C339" t="str">
            <v>3112 DAY RD</v>
          </cell>
          <cell r="D339" t="str">
            <v>GREENBANK</v>
          </cell>
          <cell r="E339" t="str">
            <v>WA</v>
          </cell>
          <cell r="F339" t="str">
            <v>98253</v>
          </cell>
        </row>
        <row r="340">
          <cell r="A340" t="str">
            <v>073063</v>
          </cell>
          <cell r="B340" t="str">
            <v>GREENBANK FARM WHIDBEY ISLAND</v>
          </cell>
          <cell r="C340" t="str">
            <v>765 E WONN RD</v>
          </cell>
          <cell r="D340" t="str">
            <v>GREENBANK</v>
          </cell>
          <cell r="E340" t="str">
            <v>WA</v>
          </cell>
          <cell r="F340" t="str">
            <v>982530000</v>
          </cell>
        </row>
        <row r="341">
          <cell r="A341" t="str">
            <v>081458</v>
          </cell>
          <cell r="B341" t="str">
            <v>GREENWOOD RIDGE VINEYARDS</v>
          </cell>
          <cell r="C341" t="str">
            <v>5501 HWY 128</v>
          </cell>
          <cell r="D341" t="str">
            <v>PHILO</v>
          </cell>
          <cell r="E341" t="str">
            <v>CA</v>
          </cell>
          <cell r="F341" t="str">
            <v>954669477</v>
          </cell>
        </row>
        <row r="342">
          <cell r="A342" t="str">
            <v>081248</v>
          </cell>
          <cell r="B342" t="str">
            <v>GREGORIO WINE SELECTIONS</v>
          </cell>
          <cell r="C342" t="str">
            <v>8805 S 190TH ST</v>
          </cell>
          <cell r="D342" t="str">
            <v>KENT</v>
          </cell>
          <cell r="E342" t="str">
            <v>WA</v>
          </cell>
          <cell r="F342" t="str">
            <v>980311270</v>
          </cell>
        </row>
        <row r="343">
          <cell r="A343" t="str">
            <v>362926</v>
          </cell>
          <cell r="B343" t="str">
            <v>GRGICH HILLS CELLAR</v>
          </cell>
          <cell r="C343" t="str">
            <v>1829 ST HELENA HWY</v>
          </cell>
          <cell r="D343" t="str">
            <v>RUTHERFORD</v>
          </cell>
          <cell r="E343" t="str">
            <v>CA</v>
          </cell>
          <cell r="F343" t="str">
            <v>945730000</v>
          </cell>
        </row>
        <row r="344">
          <cell r="A344" t="str">
            <v>369269</v>
          </cell>
          <cell r="B344" t="str">
            <v>GROTH VINEYARDS &amp; WINERY</v>
          </cell>
          <cell r="C344" t="str">
            <v>750 OAKVILLE CROSSROADS</v>
          </cell>
          <cell r="D344" t="str">
            <v>OAKVILLE</v>
          </cell>
          <cell r="E344" t="str">
            <v>CA</v>
          </cell>
          <cell r="F344" t="str">
            <v>945620000</v>
          </cell>
        </row>
        <row r="345">
          <cell r="A345" t="str">
            <v>077539</v>
          </cell>
          <cell r="B345" t="str">
            <v>GRUET WINERY</v>
          </cell>
          <cell r="C345" t="str">
            <v>8400 PAN AMERICAN FWY NE</v>
          </cell>
          <cell r="D345" t="str">
            <v>ALBUQUERQUE</v>
          </cell>
          <cell r="E345" t="str">
            <v>NM</v>
          </cell>
          <cell r="F345" t="str">
            <v>871130000</v>
          </cell>
        </row>
        <row r="346">
          <cell r="A346" t="str">
            <v>367580</v>
          </cell>
          <cell r="B346" t="str">
            <v>GUENOC WINERY</v>
          </cell>
          <cell r="C346" t="str">
            <v>21000 BUTTS CANYON ROAD</v>
          </cell>
          <cell r="D346" t="str">
            <v>MIDDLETOWN</v>
          </cell>
          <cell r="E346" t="str">
            <v>CA</v>
          </cell>
          <cell r="F346" t="str">
            <v>954610000</v>
          </cell>
        </row>
        <row r="347">
          <cell r="A347" t="str">
            <v>076718</v>
          </cell>
          <cell r="B347" t="str">
            <v>H. COTURRI &amp; SONS, LTD</v>
          </cell>
          <cell r="C347" t="str">
            <v>6725 ENTERPRISE RD</v>
          </cell>
          <cell r="D347" t="str">
            <v>GLEN ELLEN</v>
          </cell>
          <cell r="E347" t="str">
            <v>CA</v>
          </cell>
          <cell r="F347" t="str">
            <v>954420000</v>
          </cell>
        </row>
        <row r="348">
          <cell r="A348" t="str">
            <v>081132</v>
          </cell>
          <cell r="B348" t="str">
            <v>H.A. FOSTER WINE DISTRIBUTOR</v>
          </cell>
          <cell r="C348" t="str">
            <v>8805-A S 190TH ST</v>
          </cell>
          <cell r="D348" t="str">
            <v>KENT</v>
          </cell>
          <cell r="E348" t="str">
            <v>WA</v>
          </cell>
          <cell r="F348" t="str">
            <v>980310000</v>
          </cell>
        </row>
        <row r="349">
          <cell r="A349" t="str">
            <v>078923</v>
          </cell>
          <cell r="B349" t="str">
            <v>HAIR OF THE DOG BREWING COMPANY, INC.</v>
          </cell>
          <cell r="C349" t="str">
            <v>4509 SE 23RD AVE</v>
          </cell>
          <cell r="D349" t="str">
            <v>PORTLAND</v>
          </cell>
          <cell r="E349" t="str">
            <v>OR</v>
          </cell>
          <cell r="F349" t="str">
            <v>972024771</v>
          </cell>
        </row>
        <row r="350">
          <cell r="A350" t="str">
            <v>077884</v>
          </cell>
          <cell r="B350" t="str">
            <v>HAKUSHIKA SAKE U.S.A. CORPORATION</v>
          </cell>
          <cell r="C350" t="str">
            <v>4414 TABLE MOUNTAIN DR</v>
          </cell>
          <cell r="D350" t="str">
            <v>GOLDEN</v>
          </cell>
          <cell r="E350" t="str">
            <v>CO</v>
          </cell>
          <cell r="F350" t="str">
            <v>804030000</v>
          </cell>
        </row>
        <row r="351">
          <cell r="A351" t="str">
            <v>079225</v>
          </cell>
          <cell r="B351" t="str">
            <v>HALE'S ALES</v>
          </cell>
          <cell r="C351" t="str">
            <v>4301 LEARY WAY NW</v>
          </cell>
          <cell r="D351" t="str">
            <v>SEATTLE</v>
          </cell>
          <cell r="E351" t="str">
            <v>WA</v>
          </cell>
          <cell r="F351" t="str">
            <v>981070000</v>
          </cell>
        </row>
        <row r="352">
          <cell r="A352" t="str">
            <v>081267</v>
          </cell>
          <cell r="B352" t="str">
            <v>HAMACHER WINES</v>
          </cell>
          <cell r="C352" t="str">
            <v>40845 SW BURGARSKY RD</v>
          </cell>
          <cell r="D352" t="str">
            <v>GASTON</v>
          </cell>
          <cell r="E352" t="str">
            <v>OR</v>
          </cell>
          <cell r="F352" t="str">
            <v>971199045</v>
          </cell>
        </row>
        <row r="353">
          <cell r="A353" t="str">
            <v>080494</v>
          </cell>
          <cell r="B353" t="str">
            <v>HAMEL WINES COMPANY</v>
          </cell>
          <cell r="C353" t="str">
            <v>712 BIANCA LANE</v>
          </cell>
          <cell r="D353" t="str">
            <v>HEALDSBURG</v>
          </cell>
          <cell r="E353" t="str">
            <v>CA</v>
          </cell>
          <cell r="F353" t="str">
            <v>954480000</v>
          </cell>
        </row>
        <row r="354">
          <cell r="A354" t="str">
            <v>364528</v>
          </cell>
          <cell r="B354" t="str">
            <v>HAMILTON DISTRIBUTORS</v>
          </cell>
          <cell r="C354" t="str">
            <v>1335 SE BISHOP BLVD</v>
          </cell>
          <cell r="D354" t="str">
            <v>PULLMAN</v>
          </cell>
          <cell r="E354" t="str">
            <v>WA</v>
          </cell>
          <cell r="F354" t="str">
            <v>991630157</v>
          </cell>
        </row>
        <row r="355">
          <cell r="A355" t="str">
            <v>081995</v>
          </cell>
          <cell r="B355" t="str">
            <v>HAND PICKED SELECTIONS</v>
          </cell>
          <cell r="C355" t="str">
            <v>226 E LEE ST</v>
          </cell>
          <cell r="D355" t="str">
            <v>WARRENTON</v>
          </cell>
          <cell r="E355" t="str">
            <v>VA</v>
          </cell>
          <cell r="F355" t="str">
            <v>201863616</v>
          </cell>
        </row>
        <row r="356">
          <cell r="A356" t="str">
            <v>076870</v>
          </cell>
          <cell r="B356" t="str">
            <v>HANDLEY CELLARS</v>
          </cell>
          <cell r="C356" t="str">
            <v>3151 HWY 128</v>
          </cell>
          <cell r="D356" t="str">
            <v>PHILO</v>
          </cell>
          <cell r="E356" t="str">
            <v>CA</v>
          </cell>
          <cell r="F356" t="str">
            <v>954660000</v>
          </cell>
        </row>
        <row r="357">
          <cell r="A357" t="str">
            <v>074041</v>
          </cell>
          <cell r="B357" t="str">
            <v>HANNA WINERY, INC.</v>
          </cell>
          <cell r="C357" t="str">
            <v>5345 OCCIDENTAL RD</v>
          </cell>
          <cell r="D357" t="str">
            <v>SANTA ROSA</v>
          </cell>
          <cell r="E357" t="str">
            <v>CA</v>
          </cell>
          <cell r="F357" t="str">
            <v>945010000</v>
          </cell>
        </row>
        <row r="358">
          <cell r="A358" t="str">
            <v>074659</v>
          </cell>
          <cell r="B358" t="str">
            <v>HANZELL VINEYARDS</v>
          </cell>
          <cell r="C358" t="str">
            <v>18596 LOMITA AVE</v>
          </cell>
          <cell r="D358" t="str">
            <v>SONOMA</v>
          </cell>
          <cell r="E358" t="str">
            <v>CA</v>
          </cell>
          <cell r="F358" t="str">
            <v>954760000</v>
          </cell>
        </row>
        <row r="359">
          <cell r="A359" t="str">
            <v>080491</v>
          </cell>
          <cell r="B359" t="str">
            <v>HARLAN ESTATE</v>
          </cell>
          <cell r="C359" t="str">
            <v>1551 OAKVILLE GRADE</v>
          </cell>
          <cell r="D359" t="str">
            <v>OAKVILLE</v>
          </cell>
          <cell r="E359" t="str">
            <v>CA</v>
          </cell>
          <cell r="F359" t="str">
            <v>94562</v>
          </cell>
        </row>
        <row r="360">
          <cell r="A360" t="str">
            <v>081423</v>
          </cell>
          <cell r="B360" t="str">
            <v>HARLEQUIN WINE CELLARS</v>
          </cell>
          <cell r="C360" t="str">
            <v>19264 208TH AVE SE</v>
          </cell>
          <cell r="D360" t="str">
            <v>RENTON</v>
          </cell>
          <cell r="E360" t="str">
            <v>WA</v>
          </cell>
          <cell r="F360" t="str">
            <v>980580206</v>
          </cell>
        </row>
        <row r="361">
          <cell r="A361" t="str">
            <v>079438</v>
          </cell>
          <cell r="B361" t="str">
            <v>HARMON BREWERY &amp; RESTAURANT</v>
          </cell>
          <cell r="C361" t="str">
            <v>1938 PACIFIC AVE STE A</v>
          </cell>
          <cell r="D361" t="str">
            <v>TACOMA</v>
          </cell>
          <cell r="E361" t="str">
            <v>WA</v>
          </cell>
          <cell r="F361" t="str">
            <v>984023110</v>
          </cell>
        </row>
        <row r="362">
          <cell r="A362" t="str">
            <v>079506</v>
          </cell>
          <cell r="B362" t="str">
            <v>HARRISON VINEYARDS</v>
          </cell>
          <cell r="C362" t="str">
            <v>1527 SAGE CANYON RD</v>
          </cell>
          <cell r="D362" t="str">
            <v>ST HELENA</v>
          </cell>
          <cell r="E362" t="str">
            <v>CA</v>
          </cell>
          <cell r="F362" t="str">
            <v>945740000</v>
          </cell>
        </row>
        <row r="363">
          <cell r="A363" t="str">
            <v>076533</v>
          </cell>
          <cell r="B363" t="str">
            <v>HAVENS WINE CELLARS</v>
          </cell>
          <cell r="C363" t="str">
            <v>2055 HOFFMAN LANE</v>
          </cell>
          <cell r="D363" t="str">
            <v>NAPA</v>
          </cell>
          <cell r="E363" t="str">
            <v>CA</v>
          </cell>
          <cell r="F363" t="str">
            <v>945580000</v>
          </cell>
        </row>
        <row r="364">
          <cell r="A364" t="str">
            <v>082114</v>
          </cell>
          <cell r="B364" t="str">
            <v>HEADLANDS ESTATES LLC</v>
          </cell>
          <cell r="C364" t="str">
            <v>1100 LARKSPUR LANDING CIR</v>
          </cell>
          <cell r="D364" t="str">
            <v>LARKSPUR</v>
          </cell>
          <cell r="E364" t="str">
            <v>CA</v>
          </cell>
          <cell r="F364" t="str">
            <v>949391868</v>
          </cell>
        </row>
        <row r="365">
          <cell r="A365" t="str">
            <v>081046</v>
          </cell>
          <cell r="B365" t="str">
            <v>HEADS UP BREWING COMPANY</v>
          </cell>
          <cell r="C365" t="str">
            <v>9960 SILVERDALE WY NW STE 6&amp;7</v>
          </cell>
          <cell r="D365" t="str">
            <v>SILVERDALE</v>
          </cell>
          <cell r="E365" t="str">
            <v>WA</v>
          </cell>
          <cell r="F365" t="str">
            <v>983838984</v>
          </cell>
        </row>
        <row r="366">
          <cell r="A366" t="str">
            <v>078010</v>
          </cell>
          <cell r="B366" t="str">
            <v>HEAVEN HILL DISTILLERIES INC</v>
          </cell>
          <cell r="C366" t="str">
            <v>1064 LORETTO RD</v>
          </cell>
          <cell r="D366" t="str">
            <v>BARDSTOWN</v>
          </cell>
          <cell r="E366" t="str">
            <v>KY</v>
          </cell>
          <cell r="F366" t="str">
            <v>400040729</v>
          </cell>
        </row>
        <row r="367">
          <cell r="A367" t="str">
            <v>079245</v>
          </cell>
          <cell r="B367" t="str">
            <v>HEDGES CELLARS</v>
          </cell>
          <cell r="C367" t="str">
            <v>53511 N SUNSET RD PR NE</v>
          </cell>
          <cell r="D367" t="str">
            <v>BENTON CITY</v>
          </cell>
          <cell r="E367" t="str">
            <v>WA</v>
          </cell>
          <cell r="F367" t="str">
            <v>993200000</v>
          </cell>
        </row>
        <row r="368">
          <cell r="A368" t="str">
            <v>080613</v>
          </cell>
          <cell r="B368" t="str">
            <v>HEDGES CELLARS</v>
          </cell>
          <cell r="C368" t="str">
            <v>195 NE GILMAN BLVD</v>
          </cell>
          <cell r="D368" t="str">
            <v>ISSAQUAH</v>
          </cell>
          <cell r="E368" t="str">
            <v>WA</v>
          </cell>
          <cell r="F368" t="str">
            <v>980270000</v>
          </cell>
        </row>
        <row r="369">
          <cell r="A369" t="str">
            <v>357282</v>
          </cell>
          <cell r="B369" t="str">
            <v>HEITZ WINE CELLARS</v>
          </cell>
          <cell r="C369" t="str">
            <v>500 TAPLIN ROAD</v>
          </cell>
          <cell r="D369" t="str">
            <v>ST HELENA</v>
          </cell>
          <cell r="E369" t="str">
            <v>CA</v>
          </cell>
          <cell r="F369" t="str">
            <v>945740000</v>
          </cell>
        </row>
        <row r="370">
          <cell r="A370" t="str">
            <v>082207</v>
          </cell>
          <cell r="B370" t="str">
            <v>HELVETIA WINERY</v>
          </cell>
          <cell r="C370" t="str">
            <v>22770 NW YUNGEN</v>
          </cell>
          <cell r="D370" t="str">
            <v>HILLSBORO</v>
          </cell>
          <cell r="E370" t="str">
            <v>OR</v>
          </cell>
          <cell r="F370" t="str">
            <v>971248146</v>
          </cell>
        </row>
        <row r="371">
          <cell r="A371" t="str">
            <v>081476</v>
          </cell>
          <cell r="B371" t="str">
            <v>HENDRY RANCH</v>
          </cell>
          <cell r="C371" t="str">
            <v>3104 REDWOOD RD</v>
          </cell>
          <cell r="D371" t="str">
            <v>NAPA</v>
          </cell>
          <cell r="E371" t="str">
            <v>CA</v>
          </cell>
          <cell r="F371" t="str">
            <v>945589706</v>
          </cell>
        </row>
        <row r="372">
          <cell r="A372" t="str">
            <v>081958</v>
          </cell>
          <cell r="B372" t="str">
            <v>HENRY HILL &amp; COMPANY</v>
          </cell>
          <cell r="C372" t="str">
            <v>1281 MONTICELLO RD</v>
          </cell>
          <cell r="D372" t="str">
            <v>NAPA</v>
          </cell>
          <cell r="E372" t="str">
            <v>CA</v>
          </cell>
          <cell r="F372" t="str">
            <v>94558</v>
          </cell>
        </row>
        <row r="373">
          <cell r="A373" t="str">
            <v>081855</v>
          </cell>
          <cell r="B373" t="str">
            <v>HERON WINES</v>
          </cell>
          <cell r="C373" t="str">
            <v>2269 CHESTNUT ST</v>
          </cell>
          <cell r="D373" t="str">
            <v>SAN FRANCISCO</v>
          </cell>
          <cell r="E373" t="str">
            <v>CA</v>
          </cell>
          <cell r="F373" t="str">
            <v>941632607</v>
          </cell>
        </row>
        <row r="374">
          <cell r="A374" t="str">
            <v>081421</v>
          </cell>
          <cell r="B374" t="str">
            <v>HIGHTOWER CELLARS</v>
          </cell>
          <cell r="C374" t="str">
            <v>18658 142ND AVE NE</v>
          </cell>
          <cell r="D374" t="str">
            <v>WOODINVILLE</v>
          </cell>
          <cell r="E374" t="str">
            <v>WA</v>
          </cell>
          <cell r="F374" t="str">
            <v>980720000</v>
          </cell>
        </row>
        <row r="375">
          <cell r="A375" t="str">
            <v>366422</v>
          </cell>
          <cell r="B375" t="str">
            <v>HINMAN VINEYARDS</v>
          </cell>
          <cell r="C375" t="str">
            <v>27012 BRIGGS HILL ROAD</v>
          </cell>
          <cell r="D375" t="str">
            <v>EUGENE</v>
          </cell>
          <cell r="E375" t="str">
            <v>OR</v>
          </cell>
          <cell r="F375" t="str">
            <v>974059767</v>
          </cell>
        </row>
        <row r="376">
          <cell r="A376" t="str">
            <v>361537</v>
          </cell>
          <cell r="B376" t="str">
            <v>HINZERLING VINEYARDS</v>
          </cell>
          <cell r="C376" t="str">
            <v>1520 SHERIDAN AVE</v>
          </cell>
          <cell r="D376" t="str">
            <v>PROSSER</v>
          </cell>
          <cell r="E376" t="str">
            <v>WA</v>
          </cell>
          <cell r="F376" t="str">
            <v>993501140</v>
          </cell>
        </row>
        <row r="377">
          <cell r="A377" t="str">
            <v>368384</v>
          </cell>
          <cell r="B377" t="str">
            <v>HOGUE CELLARS</v>
          </cell>
          <cell r="C377" t="str">
            <v>2800 LEE RD</v>
          </cell>
          <cell r="D377" t="str">
            <v>PROSSER</v>
          </cell>
          <cell r="E377" t="str">
            <v>WA</v>
          </cell>
          <cell r="F377" t="str">
            <v>993500031</v>
          </cell>
        </row>
        <row r="378">
          <cell r="A378" t="str">
            <v>080331</v>
          </cell>
          <cell r="B378" t="str">
            <v>HONEY RUN WINERY &amp; HONEY CO</v>
          </cell>
          <cell r="C378" t="str">
            <v>2309 PARK AVE</v>
          </cell>
          <cell r="D378" t="str">
            <v>CHICO</v>
          </cell>
          <cell r="E378" t="str">
            <v>CA</v>
          </cell>
          <cell r="F378" t="str">
            <v>959286706</v>
          </cell>
        </row>
        <row r="379">
          <cell r="A379" t="str">
            <v>356974</v>
          </cell>
          <cell r="B379" t="str">
            <v>HONEYWOOD, INC.</v>
          </cell>
          <cell r="C379" t="str">
            <v>1350 HINES ST SE</v>
          </cell>
          <cell r="D379" t="str">
            <v>SALEM</v>
          </cell>
          <cell r="E379" t="str">
            <v>OR</v>
          </cell>
          <cell r="F379" t="str">
            <v>973020000</v>
          </cell>
        </row>
        <row r="380">
          <cell r="A380" t="str">
            <v>076209</v>
          </cell>
          <cell r="B380" t="str">
            <v>HONIG VINEYARD AND WINERY LLC</v>
          </cell>
          <cell r="C380" t="str">
            <v>850 RUTHERFORD RD</v>
          </cell>
          <cell r="D380" t="str">
            <v>RUTHERFORD</v>
          </cell>
          <cell r="E380" t="str">
            <v>CA</v>
          </cell>
          <cell r="F380" t="str">
            <v>945730000</v>
          </cell>
        </row>
        <row r="381">
          <cell r="A381" t="str">
            <v>079623</v>
          </cell>
          <cell r="B381" t="str">
            <v>HOOD CANAL BREWERY</v>
          </cell>
          <cell r="C381" t="str">
            <v>25877 TYTLER RD NE</v>
          </cell>
          <cell r="D381" t="str">
            <v>POULSBO</v>
          </cell>
          <cell r="E381" t="str">
            <v>WA</v>
          </cell>
          <cell r="F381" t="str">
            <v>983700000</v>
          </cell>
        </row>
        <row r="382">
          <cell r="A382" t="str">
            <v>369270</v>
          </cell>
          <cell r="B382" t="str">
            <v>HOOD RIVER VINEYARDS</v>
          </cell>
          <cell r="C382" t="str">
            <v>4693 WESTWOOD DR</v>
          </cell>
          <cell r="D382" t="str">
            <v>HOOD RIVER</v>
          </cell>
          <cell r="E382" t="str">
            <v>OR</v>
          </cell>
          <cell r="F382" t="str">
            <v>970319741</v>
          </cell>
        </row>
        <row r="383">
          <cell r="A383" t="str">
            <v>354432</v>
          </cell>
          <cell r="B383" t="str">
            <v>HOODSPORT WINERY</v>
          </cell>
          <cell r="C383" t="str">
            <v>N 23501 HWY 101</v>
          </cell>
          <cell r="D383" t="str">
            <v>HOODSPORT</v>
          </cell>
          <cell r="E383" t="str">
            <v>WA</v>
          </cell>
          <cell r="F383" t="str">
            <v>985489731</v>
          </cell>
        </row>
        <row r="384">
          <cell r="A384" t="str">
            <v>365252</v>
          </cell>
          <cell r="B384" t="str">
            <v>HOP KILN WINERY</v>
          </cell>
          <cell r="C384" t="str">
            <v>6050 WESTSIDE RD</v>
          </cell>
          <cell r="D384" t="str">
            <v>HEALDSBURG</v>
          </cell>
          <cell r="E384" t="str">
            <v>CA</v>
          </cell>
          <cell r="F384" t="str">
            <v>954489416</v>
          </cell>
        </row>
        <row r="385">
          <cell r="A385" t="str">
            <v>070812</v>
          </cell>
          <cell r="B385" t="str">
            <v>HORIZON'S EDGE WINERY</v>
          </cell>
          <cell r="C385" t="str">
            <v>4530 E ZILLAH DR</v>
          </cell>
          <cell r="D385" t="str">
            <v>ZILLAH</v>
          </cell>
          <cell r="E385" t="str">
            <v>WA</v>
          </cell>
          <cell r="F385" t="str">
            <v>989539300</v>
          </cell>
        </row>
        <row r="386">
          <cell r="A386" t="str">
            <v>080196</v>
          </cell>
          <cell r="B386" t="str">
            <v>HORNELL BREWING CO., INC.</v>
          </cell>
          <cell r="C386" t="str">
            <v>5 DAKOTA DRIVE STE 2KO5</v>
          </cell>
          <cell r="D386" t="str">
            <v>LAKE SUCCESS</v>
          </cell>
          <cell r="E386" t="str">
            <v>NY</v>
          </cell>
          <cell r="F386" t="str">
            <v>11042</v>
          </cell>
        </row>
        <row r="387">
          <cell r="A387" t="str">
            <v>079441</v>
          </cell>
          <cell r="B387" t="str">
            <v>HORTON VINEYARDS</v>
          </cell>
          <cell r="C387" t="str">
            <v>6399 SPOTSWOOD TRAIL</v>
          </cell>
          <cell r="D387" t="str">
            <v>GORDONSVILLE</v>
          </cell>
          <cell r="E387" t="str">
            <v>VA</v>
          </cell>
          <cell r="F387" t="str">
            <v>229420000</v>
          </cell>
        </row>
        <row r="388">
          <cell r="A388" t="str">
            <v>070551</v>
          </cell>
          <cell r="B388" t="str">
            <v>HUDEPOHL-SCHOENLING BREWING COMPANY</v>
          </cell>
          <cell r="C388" t="str">
            <v>1625 CENTRAL PKWY</v>
          </cell>
          <cell r="D388" t="str">
            <v>CINCINNATI</v>
          </cell>
          <cell r="E388" t="str">
            <v>OH</v>
          </cell>
          <cell r="F388" t="str">
            <v>452140000</v>
          </cell>
        </row>
        <row r="389">
          <cell r="A389" t="str">
            <v>080448</v>
          </cell>
          <cell r="B389" t="str">
            <v>HUMES BREWING CO., INC.</v>
          </cell>
          <cell r="C389" t="str">
            <v>2775 CAVEDALE RD</v>
          </cell>
          <cell r="D389" t="str">
            <v>GLEN ELLEN</v>
          </cell>
          <cell r="E389" t="str">
            <v>CA</v>
          </cell>
          <cell r="F389" t="str">
            <v>95442</v>
          </cell>
        </row>
        <row r="390">
          <cell r="A390" t="str">
            <v>070168</v>
          </cell>
          <cell r="B390" t="str">
            <v>HUNTER HILL VINEYARDS</v>
          </cell>
          <cell r="C390" t="str">
            <v>2752 W MCMANAMON RD</v>
          </cell>
          <cell r="D390" t="str">
            <v>OTHELLO</v>
          </cell>
          <cell r="E390" t="str">
            <v>WA</v>
          </cell>
          <cell r="F390" t="str">
            <v>993449056</v>
          </cell>
        </row>
        <row r="391">
          <cell r="A391" t="str">
            <v>360315</v>
          </cell>
          <cell r="B391" t="str">
            <v>HUSCH VINEYARDS</v>
          </cell>
          <cell r="C391" t="str">
            <v>4400 HWY 128</v>
          </cell>
          <cell r="D391" t="str">
            <v>PHILO</v>
          </cell>
          <cell r="E391" t="str">
            <v>CA</v>
          </cell>
          <cell r="F391" t="str">
            <v>954660000</v>
          </cell>
        </row>
        <row r="392">
          <cell r="A392" t="str">
            <v>072303</v>
          </cell>
          <cell r="B392" t="str">
            <v>HYATT VINEYARDS</v>
          </cell>
          <cell r="C392" t="str">
            <v>2020 GILBERT RD</v>
          </cell>
          <cell r="D392" t="str">
            <v>ZILLAH</v>
          </cell>
          <cell r="E392" t="str">
            <v>WA</v>
          </cell>
          <cell r="F392" t="str">
            <v>989539766</v>
          </cell>
        </row>
        <row r="393">
          <cell r="A393" t="str">
            <v>079150</v>
          </cell>
          <cell r="B393" t="str">
            <v>ICE HARBOR BREWING COMPANY</v>
          </cell>
          <cell r="C393" t="str">
            <v>415 W COLUMBIA ST</v>
          </cell>
          <cell r="D393" t="str">
            <v>PASCO</v>
          </cell>
          <cell r="E393" t="str">
            <v>WA</v>
          </cell>
          <cell r="F393" t="str">
            <v>993010000</v>
          </cell>
        </row>
        <row r="394">
          <cell r="A394" t="str">
            <v>077099</v>
          </cell>
          <cell r="B394" t="str">
            <v>INDEPENDENT DISTRIBUTORS</v>
          </cell>
          <cell r="C394" t="str">
            <v>2210 PORT INDUSTRIAL RD</v>
          </cell>
          <cell r="D394" t="str">
            <v>ABERDEEN</v>
          </cell>
          <cell r="E394" t="str">
            <v>WA</v>
          </cell>
          <cell r="F394" t="str">
            <v>985200000</v>
          </cell>
        </row>
        <row r="395">
          <cell r="A395" t="str">
            <v>077155</v>
          </cell>
          <cell r="B395" t="str">
            <v>INDIA BEERS</v>
          </cell>
          <cell r="C395" t="str">
            <v>9011 EVERGREEN WAY #N044</v>
          </cell>
          <cell r="D395" t="str">
            <v>EVERETT</v>
          </cell>
          <cell r="E395" t="str">
            <v>WA</v>
          </cell>
          <cell r="F395" t="str">
            <v>982040000</v>
          </cell>
        </row>
        <row r="396">
          <cell r="A396" t="str">
            <v>080234</v>
          </cell>
          <cell r="B396" t="str">
            <v>INDIAN SPRINGS VINEYARDS</v>
          </cell>
          <cell r="C396" t="str">
            <v>16110 INDIAN SPRINGS ROAD</v>
          </cell>
          <cell r="D396" t="str">
            <v>PENN VALLEY</v>
          </cell>
          <cell r="E396" t="str">
            <v>CA</v>
          </cell>
          <cell r="F396" t="str">
            <v>959469358</v>
          </cell>
        </row>
        <row r="397">
          <cell r="A397" t="str">
            <v>366632</v>
          </cell>
          <cell r="B397" t="str">
            <v>IRON HORSE VINEYARDS</v>
          </cell>
          <cell r="C397" t="str">
            <v>9786 ROSS STATION RD</v>
          </cell>
          <cell r="D397" t="str">
            <v>SEBASTOPOL</v>
          </cell>
          <cell r="E397" t="str">
            <v>CA</v>
          </cell>
          <cell r="F397" t="str">
            <v>954722179</v>
          </cell>
        </row>
        <row r="398">
          <cell r="A398" t="str">
            <v>078867</v>
          </cell>
          <cell r="B398" t="str">
            <v>ISSAQUAH BREWHOUSE</v>
          </cell>
          <cell r="C398" t="str">
            <v>35 WEST SUNSET WAY STE C</v>
          </cell>
          <cell r="D398" t="str">
            <v>ISSAQUAH</v>
          </cell>
          <cell r="E398" t="str">
            <v>WA</v>
          </cell>
          <cell r="F398" t="str">
            <v>980270000</v>
          </cell>
        </row>
        <row r="399">
          <cell r="A399" t="str">
            <v>365408</v>
          </cell>
          <cell r="B399" t="str">
            <v>J LOHR WINERY</v>
          </cell>
          <cell r="C399" t="str">
            <v>1000 LENZEN AVENUE</v>
          </cell>
          <cell r="D399" t="str">
            <v>SAN JOSE</v>
          </cell>
          <cell r="E399" t="str">
            <v>CA</v>
          </cell>
          <cell r="F399" t="str">
            <v>951262796</v>
          </cell>
        </row>
        <row r="400">
          <cell r="A400" t="str">
            <v>081437</v>
          </cell>
          <cell r="B400" t="str">
            <v>J M CELLARS COMPANY</v>
          </cell>
          <cell r="C400" t="str">
            <v>3329 W LAURELHURST DR NE</v>
          </cell>
          <cell r="D400" t="str">
            <v>SEATTLE</v>
          </cell>
          <cell r="E400" t="str">
            <v>WA</v>
          </cell>
          <cell r="F400" t="str">
            <v>981055344</v>
          </cell>
        </row>
        <row r="401">
          <cell r="A401" t="str">
            <v>358293</v>
          </cell>
          <cell r="B401" t="str">
            <v>J PEDRONCELLI WINERY</v>
          </cell>
          <cell r="C401" t="str">
            <v>1220 CANYON RD</v>
          </cell>
          <cell r="D401" t="str">
            <v>GEYSERVILLE</v>
          </cell>
          <cell r="E401" t="str">
            <v>CA</v>
          </cell>
          <cell r="F401" t="str">
            <v>954410000</v>
          </cell>
        </row>
        <row r="402">
          <cell r="A402" t="str">
            <v>076742</v>
          </cell>
          <cell r="B402" t="str">
            <v>J WINE COMPANY</v>
          </cell>
          <cell r="C402" t="str">
            <v>11447 OLD REDWOOD HWY</v>
          </cell>
          <cell r="D402" t="str">
            <v>HEALDSBURG</v>
          </cell>
          <cell r="E402" t="str">
            <v>CA</v>
          </cell>
          <cell r="F402" t="str">
            <v>954480000</v>
          </cell>
        </row>
        <row r="403">
          <cell r="A403" t="str">
            <v>368988</v>
          </cell>
          <cell r="B403" t="str">
            <v>J. STONESTREET &amp; SONS</v>
          </cell>
          <cell r="C403" t="str">
            <v>4611 THOMAS RD</v>
          </cell>
          <cell r="D403" t="str">
            <v>HEALDSBURG</v>
          </cell>
          <cell r="E403" t="str">
            <v>CA</v>
          </cell>
          <cell r="F403" t="str">
            <v>954480000</v>
          </cell>
        </row>
        <row r="404">
          <cell r="A404" t="str">
            <v>075013</v>
          </cell>
          <cell r="B404" t="str">
            <v>JACOB LEINENKUGEL BREWING CO.</v>
          </cell>
          <cell r="C404" t="str">
            <v>1-3 JEFFERSON AVE</v>
          </cell>
          <cell r="D404" t="str">
            <v>CHIPPEWA FALLS</v>
          </cell>
          <cell r="E404" t="str">
            <v>WI</v>
          </cell>
          <cell r="F404" t="str">
            <v>547291319</v>
          </cell>
        </row>
        <row r="405">
          <cell r="A405" t="str">
            <v>080162</v>
          </cell>
          <cell r="B405" t="str">
            <v>JAMES ARTHUR FIELD WINE</v>
          </cell>
          <cell r="C405" t="str">
            <v>PO BOX 729</v>
          </cell>
          <cell r="D405" t="str">
            <v>ORINDA</v>
          </cell>
          <cell r="E405" t="str">
            <v>CA</v>
          </cell>
          <cell r="F405" t="str">
            <v>945494313</v>
          </cell>
        </row>
        <row r="406">
          <cell r="A406" t="str">
            <v>365708</v>
          </cell>
          <cell r="B406" t="str">
            <v>JANSEN DISTRIBUTING COMPANY, INC.</v>
          </cell>
          <cell r="C406" t="str">
            <v>415 RAILROAD AVE N</v>
          </cell>
          <cell r="D406" t="str">
            <v>ELLENSBURG</v>
          </cell>
          <cell r="E406" t="str">
            <v>WA</v>
          </cell>
          <cell r="F406" t="str">
            <v>989262764</v>
          </cell>
        </row>
        <row r="407">
          <cell r="A407" t="str">
            <v>081122</v>
          </cell>
          <cell r="B407" t="str">
            <v>JAPAN AMERICA BEVERAGE COMPANY</v>
          </cell>
          <cell r="C407" t="str">
            <v>820 ELM ST</v>
          </cell>
          <cell r="D407" t="str">
            <v>FOREST GROVE</v>
          </cell>
          <cell r="E407" t="str">
            <v>OR</v>
          </cell>
          <cell r="F407" t="str">
            <v>971160000</v>
          </cell>
        </row>
        <row r="408">
          <cell r="A408" t="str">
            <v>079875</v>
          </cell>
          <cell r="B408" t="str">
            <v>JARVIS VINEYARDS</v>
          </cell>
          <cell r="C408" t="str">
            <v>2970 MONTICELLO RD</v>
          </cell>
          <cell r="D408" t="str">
            <v>NAPA</v>
          </cell>
          <cell r="E408" t="str">
            <v>CA</v>
          </cell>
          <cell r="F408" t="str">
            <v>945580000</v>
          </cell>
        </row>
        <row r="409">
          <cell r="A409" t="str">
            <v>079745</v>
          </cell>
          <cell r="B409" t="str">
            <v>JEAN CLAUDE BOISSET WINES USA, INC.</v>
          </cell>
          <cell r="C409" t="str">
            <v>650 5TH ST #403</v>
          </cell>
          <cell r="D409" t="str">
            <v>SAN FRANCISCO</v>
          </cell>
          <cell r="E409" t="str">
            <v>CA</v>
          </cell>
          <cell r="F409" t="str">
            <v>941070000</v>
          </cell>
        </row>
        <row r="410">
          <cell r="A410" t="str">
            <v>079864</v>
          </cell>
          <cell r="B410" t="str">
            <v>JFC INTERNATIONAL INC</v>
          </cell>
          <cell r="C410" t="str">
            <v>PARK 234 BLDG B</v>
          </cell>
          <cell r="D410" t="str">
            <v>KENT</v>
          </cell>
          <cell r="E410" t="str">
            <v>WA</v>
          </cell>
          <cell r="F410" t="str">
            <v>980320000</v>
          </cell>
        </row>
        <row r="411">
          <cell r="A411" t="str">
            <v>360148</v>
          </cell>
          <cell r="B411" t="str">
            <v>JIM BEAM BRANDS CO.</v>
          </cell>
          <cell r="C411" t="str">
            <v>22281 CHIANTI RD</v>
          </cell>
          <cell r="D411" t="str">
            <v>GEYSERVILLE</v>
          </cell>
          <cell r="E411" t="str">
            <v>CA</v>
          </cell>
          <cell r="F411" t="str">
            <v>954410000</v>
          </cell>
        </row>
        <row r="412">
          <cell r="A412" t="str">
            <v>365415</v>
          </cell>
          <cell r="B412" t="str">
            <v>JORDAN VINEYARD &amp; WINERY</v>
          </cell>
          <cell r="C412" t="str">
            <v>1474 ALEXANDER VALLEY RD</v>
          </cell>
          <cell r="D412" t="str">
            <v>HEALDSBURG</v>
          </cell>
          <cell r="E412" t="str">
            <v>CA</v>
          </cell>
          <cell r="F412" t="str">
            <v>954480000</v>
          </cell>
        </row>
        <row r="413">
          <cell r="A413" t="str">
            <v>361007</v>
          </cell>
          <cell r="B413" t="str">
            <v>JOSEPH PHELPS VINEYARDS</v>
          </cell>
          <cell r="C413" t="str">
            <v>200 TAPLIN RD</v>
          </cell>
          <cell r="D413" t="str">
            <v>ST HELENA</v>
          </cell>
          <cell r="E413" t="str">
            <v>CA</v>
          </cell>
          <cell r="F413" t="str">
            <v>945740531</v>
          </cell>
        </row>
        <row r="414">
          <cell r="A414" t="str">
            <v>077641</v>
          </cell>
          <cell r="B414" t="str">
            <v>JUSTIN VINEYARDS &amp; WINERY</v>
          </cell>
          <cell r="C414" t="str">
            <v>11680 CHIMNEY ROCK RD</v>
          </cell>
          <cell r="D414" t="str">
            <v>PASO ROBLES</v>
          </cell>
          <cell r="E414" t="str">
            <v>CA</v>
          </cell>
          <cell r="F414" t="str">
            <v>934460000</v>
          </cell>
        </row>
        <row r="415">
          <cell r="A415" t="str">
            <v>081757</v>
          </cell>
          <cell r="B415" t="str">
            <v>K &amp; L BEVERAGE COMPANY LLC</v>
          </cell>
          <cell r="C415" t="str">
            <v>2501 E VALLEY RD #150</v>
          </cell>
          <cell r="D415" t="str">
            <v>RENTON</v>
          </cell>
          <cell r="E415" t="str">
            <v>WA</v>
          </cell>
          <cell r="F415" t="str">
            <v>98055</v>
          </cell>
        </row>
        <row r="416">
          <cell r="A416" t="str">
            <v>080171</v>
          </cell>
          <cell r="B416" t="str">
            <v>K &amp; L DISTRIBUTORS</v>
          </cell>
          <cell r="C416" t="str">
            <v>2501 E VALLEY RD STE 100</v>
          </cell>
          <cell r="D416" t="str">
            <v>RENTON</v>
          </cell>
          <cell r="E416" t="str">
            <v>WA</v>
          </cell>
          <cell r="F416" t="str">
            <v>980550000</v>
          </cell>
        </row>
        <row r="417">
          <cell r="A417" t="str">
            <v>073200</v>
          </cell>
          <cell r="B417" t="str">
            <v>K &amp; M IMPORTS</v>
          </cell>
          <cell r="C417" t="str">
            <v>6541 5TH PL S</v>
          </cell>
          <cell r="D417" t="str">
            <v>SEATTLE</v>
          </cell>
          <cell r="E417" t="str">
            <v>WA</v>
          </cell>
          <cell r="F417" t="str">
            <v>981083435</v>
          </cell>
        </row>
        <row r="418">
          <cell r="A418" t="str">
            <v>074329</v>
          </cell>
          <cell r="B418" t="str">
            <v>K &amp; T DISTRIBUTING</v>
          </cell>
          <cell r="C418" t="str">
            <v>2520 CRITES ST SW</v>
          </cell>
          <cell r="D418" t="str">
            <v>TUMWATER</v>
          </cell>
          <cell r="E418" t="str">
            <v>WA</v>
          </cell>
          <cell r="F418" t="str">
            <v>985026135</v>
          </cell>
        </row>
        <row r="419">
          <cell r="A419" t="str">
            <v>081673</v>
          </cell>
          <cell r="B419" t="str">
            <v>KALAMAR WINERY</v>
          </cell>
          <cell r="C419" t="str">
            <v>6401 S ISLAND DR</v>
          </cell>
          <cell r="D419" t="str">
            <v>BONNEY LAKE</v>
          </cell>
          <cell r="E419" t="str">
            <v>WA</v>
          </cell>
          <cell r="F419" t="str">
            <v>98390</v>
          </cell>
        </row>
        <row r="420">
          <cell r="A420" t="str">
            <v>369709</v>
          </cell>
          <cell r="B420" t="str">
            <v>KALIN CELLARS</v>
          </cell>
          <cell r="C420" t="str">
            <v>61 GALLI DRIVE</v>
          </cell>
          <cell r="D420" t="str">
            <v>NOVATO</v>
          </cell>
          <cell r="E420" t="str">
            <v>CA</v>
          </cell>
          <cell r="F420" t="str">
            <v>949470000</v>
          </cell>
        </row>
        <row r="421">
          <cell r="A421" t="str">
            <v>369632</v>
          </cell>
          <cell r="B421" t="str">
            <v>KARLY WINES</v>
          </cell>
          <cell r="C421" t="str">
            <v>11076 BELL RD</v>
          </cell>
          <cell r="D421" t="str">
            <v>PLYMOUTH</v>
          </cell>
          <cell r="E421" t="str">
            <v>CA</v>
          </cell>
          <cell r="F421" t="str">
            <v>956690000</v>
          </cell>
        </row>
        <row r="422">
          <cell r="A422" t="str">
            <v>080126</v>
          </cell>
          <cell r="B422" t="str">
            <v>KAROLINA IMPORTS</v>
          </cell>
          <cell r="C422" t="str">
            <v>341 FRONT AVE SW</v>
          </cell>
          <cell r="D422" t="str">
            <v>CASTLE ROCK</v>
          </cell>
          <cell r="E422" t="str">
            <v>WA</v>
          </cell>
          <cell r="F422" t="str">
            <v>986110000</v>
          </cell>
        </row>
        <row r="423">
          <cell r="A423" t="str">
            <v>079899</v>
          </cell>
          <cell r="B423" t="str">
            <v>KATHRYN KENNEDY WINERY</v>
          </cell>
          <cell r="C423" t="str">
            <v>13180 PIERCE RD</v>
          </cell>
          <cell r="D423" t="str">
            <v>SARATOGA</v>
          </cell>
          <cell r="E423" t="str">
            <v>CA</v>
          </cell>
          <cell r="F423" t="str">
            <v>950704212</v>
          </cell>
        </row>
        <row r="424">
          <cell r="A424" t="str">
            <v>078130</v>
          </cell>
          <cell r="B424" t="str">
            <v>KAUTZ VINEYARDS INC.</v>
          </cell>
          <cell r="C424" t="str">
            <v>1894 SIX MILE RD</v>
          </cell>
          <cell r="D424" t="str">
            <v>MURPHYS</v>
          </cell>
          <cell r="E424" t="str">
            <v>CA</v>
          </cell>
          <cell r="F424" t="str">
            <v>952477299</v>
          </cell>
        </row>
        <row r="425">
          <cell r="A425" t="str">
            <v>082148</v>
          </cell>
          <cell r="B425" t="str">
            <v>KEN WRIGHT CELLARS</v>
          </cell>
          <cell r="C425" t="str">
            <v>236 N KUTCH ST</v>
          </cell>
          <cell r="D425" t="str">
            <v>CARLTON</v>
          </cell>
          <cell r="E425" t="str">
            <v>OR</v>
          </cell>
          <cell r="F425" t="str">
            <v>97111</v>
          </cell>
        </row>
        <row r="426">
          <cell r="A426" t="str">
            <v>368959</v>
          </cell>
          <cell r="B426" t="str">
            <v>KENDALL-JACKSON VINEYARDS &amp; WINERY</v>
          </cell>
          <cell r="C426" t="str">
            <v>600 MATTHEWS RD</v>
          </cell>
          <cell r="D426" t="str">
            <v>LAKEPORT</v>
          </cell>
          <cell r="E426" t="str">
            <v>CA</v>
          </cell>
          <cell r="F426" t="str">
            <v>941111021</v>
          </cell>
        </row>
        <row r="427">
          <cell r="A427" t="str">
            <v>082312</v>
          </cell>
          <cell r="B427" t="str">
            <v>KENT RASMUSSEN WINERY</v>
          </cell>
          <cell r="C427" t="str">
            <v>2125 CUTTINGS WHARF RD</v>
          </cell>
          <cell r="D427" t="str">
            <v>NAPA</v>
          </cell>
          <cell r="E427" t="str">
            <v>CA</v>
          </cell>
          <cell r="F427" t="str">
            <v>94559</v>
          </cell>
        </row>
        <row r="428">
          <cell r="A428" t="str">
            <v>071836</v>
          </cell>
          <cell r="B428" t="str">
            <v>KESSLER BREWING COMPANY</v>
          </cell>
          <cell r="C428" t="str">
            <v>1439 HARRIS ST</v>
          </cell>
          <cell r="D428" t="str">
            <v>HELENA</v>
          </cell>
          <cell r="E428" t="str">
            <v>MT</v>
          </cell>
          <cell r="F428" t="str">
            <v>596010000</v>
          </cell>
        </row>
        <row r="429">
          <cell r="A429" t="str">
            <v>081473</v>
          </cell>
          <cell r="B429" t="str">
            <v>KESTREL VINTNERS</v>
          </cell>
          <cell r="C429" t="str">
            <v>2890 LEE RD</v>
          </cell>
          <cell r="D429" t="str">
            <v>PROSSER</v>
          </cell>
          <cell r="E429" t="str">
            <v>WA</v>
          </cell>
          <cell r="F429" t="str">
            <v>993505520</v>
          </cell>
        </row>
        <row r="430">
          <cell r="A430" t="str">
            <v>078135</v>
          </cell>
          <cell r="B430" t="str">
            <v>KING ESTATE WINERY, INC.</v>
          </cell>
          <cell r="C430" t="str">
            <v>80854 TERRITORIAL HWY</v>
          </cell>
          <cell r="D430" t="str">
            <v>EUGENE</v>
          </cell>
          <cell r="E430" t="str">
            <v>OR</v>
          </cell>
          <cell r="F430" t="str">
            <v>974059715</v>
          </cell>
        </row>
        <row r="431">
          <cell r="A431" t="str">
            <v>368296</v>
          </cell>
          <cell r="B431" t="str">
            <v>KIONA VINEYARDS WINERY</v>
          </cell>
          <cell r="C431" t="str">
            <v>44612 N SUNSET PR NE</v>
          </cell>
          <cell r="D431" t="str">
            <v>BENTON CITY</v>
          </cell>
          <cell r="E431" t="str">
            <v>WA</v>
          </cell>
          <cell r="F431" t="str">
            <v>993200000</v>
          </cell>
        </row>
        <row r="432">
          <cell r="A432" t="str">
            <v>081772</v>
          </cell>
          <cell r="B432" t="str">
            <v>KIRKLAND RANCH LLC</v>
          </cell>
          <cell r="C432" t="str">
            <v>ONE KIRKLAND RANCH RD</v>
          </cell>
          <cell r="D432" t="str">
            <v>NAPA</v>
          </cell>
          <cell r="E432" t="str">
            <v>CA</v>
          </cell>
          <cell r="F432" t="str">
            <v>945580000</v>
          </cell>
        </row>
        <row r="433">
          <cell r="A433" t="str">
            <v>365563</v>
          </cell>
          <cell r="B433" t="str">
            <v>KISTLER VINEYARDS</v>
          </cell>
          <cell r="C433" t="str">
            <v>4707 VINE HILL RD</v>
          </cell>
          <cell r="D433" t="str">
            <v>SEBASTOPOL</v>
          </cell>
          <cell r="E433" t="str">
            <v>CA</v>
          </cell>
          <cell r="F433" t="str">
            <v>954720000</v>
          </cell>
        </row>
        <row r="434">
          <cell r="A434" t="str">
            <v>358905</v>
          </cell>
          <cell r="B434" t="str">
            <v>KLEIN FAMILY VINTNERS</v>
          </cell>
          <cell r="C434" t="str">
            <v>11455 OLD REDWOOD HWY</v>
          </cell>
          <cell r="D434" t="str">
            <v>HEALDSBURG</v>
          </cell>
          <cell r="E434" t="str">
            <v>CA</v>
          </cell>
          <cell r="F434" t="str">
            <v>954489523</v>
          </cell>
        </row>
        <row r="435">
          <cell r="A435" t="str">
            <v>079358</v>
          </cell>
          <cell r="B435" t="str">
            <v>KLICKITAT CANYON WINERY</v>
          </cell>
          <cell r="C435" t="str">
            <v>6 LYLE-SNOWDEN RD</v>
          </cell>
          <cell r="D435" t="str">
            <v>LYLE</v>
          </cell>
          <cell r="E435" t="str">
            <v>WA</v>
          </cell>
          <cell r="F435" t="str">
            <v>986350000</v>
          </cell>
        </row>
        <row r="436">
          <cell r="A436" t="str">
            <v>081510</v>
          </cell>
          <cell r="B436" t="str">
            <v>KNIPPRATH CELLARS</v>
          </cell>
          <cell r="C436" t="str">
            <v>5634 E COMMERCE AVE</v>
          </cell>
          <cell r="D436" t="str">
            <v>SPOKANE</v>
          </cell>
          <cell r="E436" t="str">
            <v>WA</v>
          </cell>
          <cell r="F436" t="str">
            <v>992120000</v>
          </cell>
        </row>
        <row r="437">
          <cell r="A437" t="str">
            <v>076862</v>
          </cell>
          <cell r="B437" t="str">
            <v>KOHNAN INC.</v>
          </cell>
          <cell r="C437" t="str">
            <v>ONE EXECUTIVE WY</v>
          </cell>
          <cell r="D437" t="str">
            <v>NAPA</v>
          </cell>
          <cell r="E437" t="str">
            <v>CA</v>
          </cell>
          <cell r="F437" t="str">
            <v>945580000</v>
          </cell>
        </row>
        <row r="438">
          <cell r="A438" t="str">
            <v>080553</v>
          </cell>
          <cell r="B438" t="str">
            <v>KORYO BREWERY COMPANY</v>
          </cell>
          <cell r="C438" t="str">
            <v>11512 AIRPORT RD</v>
          </cell>
          <cell r="D438" t="str">
            <v>EVERETT</v>
          </cell>
          <cell r="E438" t="str">
            <v>WA</v>
          </cell>
          <cell r="F438" t="str">
            <v>982040000</v>
          </cell>
        </row>
        <row r="439">
          <cell r="A439" t="str">
            <v>076930</v>
          </cell>
          <cell r="B439" t="str">
            <v>KRAMER VINEYARDS</v>
          </cell>
          <cell r="C439" t="str">
            <v>26830 NW OLSON RD</v>
          </cell>
          <cell r="D439" t="str">
            <v>GASTON</v>
          </cell>
          <cell r="E439" t="str">
            <v>OR</v>
          </cell>
          <cell r="F439" t="str">
            <v>971198039</v>
          </cell>
        </row>
        <row r="440">
          <cell r="A440" t="str">
            <v>076944</v>
          </cell>
          <cell r="B440" t="str">
            <v>KUNDE ESTATE WINERY</v>
          </cell>
          <cell r="C440" t="str">
            <v>10155 SONOMA HWY</v>
          </cell>
          <cell r="D440" t="str">
            <v>KENWOOD</v>
          </cell>
          <cell r="E440" t="str">
            <v>CA</v>
          </cell>
          <cell r="F440" t="str">
            <v>954520000</v>
          </cell>
        </row>
        <row r="441">
          <cell r="A441" t="str">
            <v>080333</v>
          </cell>
          <cell r="B441" t="str">
            <v>KYSELA PERE ET FILS LTD</v>
          </cell>
          <cell r="C441" t="str">
            <v>350 CHESTNUT GROVE RD</v>
          </cell>
          <cell r="D441" t="str">
            <v>WINCHESTER</v>
          </cell>
          <cell r="E441" t="str">
            <v>VA</v>
          </cell>
          <cell r="F441" t="str">
            <v>22603</v>
          </cell>
        </row>
        <row r="442">
          <cell r="A442" t="str">
            <v>074375</v>
          </cell>
          <cell r="B442" t="str">
            <v>LA CONNER BREWING COMPANY</v>
          </cell>
          <cell r="C442" t="str">
            <v>117 S 1ST ST</v>
          </cell>
          <cell r="D442" t="str">
            <v>LA CONNER</v>
          </cell>
          <cell r="E442" t="str">
            <v>WA</v>
          </cell>
          <cell r="F442" t="str">
            <v>982570000</v>
          </cell>
        </row>
        <row r="443">
          <cell r="A443" t="str">
            <v>080019</v>
          </cell>
          <cell r="B443" t="str">
            <v>LA GARZA CELLARS</v>
          </cell>
          <cell r="C443" t="str">
            <v>491 WINERY LN</v>
          </cell>
          <cell r="D443" t="str">
            <v>ROSEBURG</v>
          </cell>
          <cell r="E443" t="str">
            <v>OR</v>
          </cell>
          <cell r="F443" t="str">
            <v>974709365</v>
          </cell>
        </row>
        <row r="444">
          <cell r="A444" t="str">
            <v>073207</v>
          </cell>
          <cell r="B444" t="str">
            <v>LA JOTA VINEYARD CO.</v>
          </cell>
          <cell r="C444" t="str">
            <v>1102 LAS POSADAS RD</v>
          </cell>
          <cell r="D444" t="str">
            <v>ANGWIN</v>
          </cell>
          <cell r="E444" t="str">
            <v>CA</v>
          </cell>
          <cell r="F444" t="str">
            <v>945080000</v>
          </cell>
        </row>
        <row r="445">
          <cell r="A445" t="str">
            <v>082086</v>
          </cell>
          <cell r="B445" t="str">
            <v>LA ROCCA VINEYARDS</v>
          </cell>
          <cell r="C445" t="str">
            <v>12360 DOE MILL RD</v>
          </cell>
          <cell r="D445" t="str">
            <v>FOREST RANCH</v>
          </cell>
          <cell r="E445" t="str">
            <v>CA</v>
          </cell>
          <cell r="F445" t="str">
            <v>95942</v>
          </cell>
        </row>
        <row r="446">
          <cell r="A446" t="str">
            <v>080335</v>
          </cell>
          <cell r="B446" t="str">
            <v>LA SIRENA WINES</v>
          </cell>
          <cell r="C446" t="str">
            <v>3520 EVEY RD</v>
          </cell>
          <cell r="D446" t="str">
            <v>CALISTOGA</v>
          </cell>
          <cell r="E446" t="str">
            <v>CA</v>
          </cell>
          <cell r="F446" t="str">
            <v>945150000</v>
          </cell>
        </row>
        <row r="447">
          <cell r="A447" t="str">
            <v>364597</v>
          </cell>
          <cell r="B447" t="str">
            <v>LAMBERT BRIDGE</v>
          </cell>
          <cell r="C447" t="str">
            <v>4085 W DRY CREEK RD</v>
          </cell>
          <cell r="D447" t="str">
            <v>HEALDSBURG</v>
          </cell>
          <cell r="E447" t="str">
            <v>CA</v>
          </cell>
          <cell r="F447" t="str">
            <v>954489117</v>
          </cell>
        </row>
        <row r="448">
          <cell r="A448" t="str">
            <v>075114</v>
          </cell>
          <cell r="B448" t="str">
            <v>LAMBORN FAMILY WINE COMPANY, LLC</v>
          </cell>
          <cell r="C448" t="str">
            <v>7830-40 ST HELENA HWY</v>
          </cell>
          <cell r="D448" t="str">
            <v>OAKVILLE</v>
          </cell>
          <cell r="E448" t="str">
            <v>CA</v>
          </cell>
          <cell r="F448" t="str">
            <v>945620000</v>
          </cell>
        </row>
        <row r="449">
          <cell r="A449" t="str">
            <v>364098</v>
          </cell>
          <cell r="B449" t="str">
            <v>LANDMARK VINEYARDS</v>
          </cell>
          <cell r="C449" t="str">
            <v>101 ADOBE CANYON RD</v>
          </cell>
          <cell r="D449" t="str">
            <v>KENWOOD</v>
          </cell>
          <cell r="E449" t="str">
            <v>CA</v>
          </cell>
          <cell r="F449" t="str">
            <v>954529004</v>
          </cell>
        </row>
        <row r="450">
          <cell r="A450" t="str">
            <v>080937</v>
          </cell>
          <cell r="B450" t="str">
            <v>LANE TANNER WINERY</v>
          </cell>
          <cell r="C450" t="str">
            <v>2717 AVIATION WAY</v>
          </cell>
          <cell r="D450" t="str">
            <v>SANTA MARIA</v>
          </cell>
          <cell r="E450" t="str">
            <v>CA</v>
          </cell>
          <cell r="F450" t="str">
            <v>934550000</v>
          </cell>
        </row>
        <row r="451">
          <cell r="A451" t="str">
            <v>080860</v>
          </cell>
          <cell r="B451" t="str">
            <v>LANG &amp; REED WINE COMPANY</v>
          </cell>
          <cell r="C451" t="str">
            <v>1961 VINEYARD AVE</v>
          </cell>
          <cell r="D451" t="str">
            <v>ST HELENA</v>
          </cell>
          <cell r="E451" t="str">
            <v>CA</v>
          </cell>
          <cell r="F451" t="str">
            <v>945940662</v>
          </cell>
        </row>
        <row r="452">
          <cell r="A452" t="str">
            <v>078790</v>
          </cell>
          <cell r="B452" t="str">
            <v>LANG CREEK BREWERY</v>
          </cell>
          <cell r="C452" t="str">
            <v>655 LANG CREEK RD</v>
          </cell>
          <cell r="D452" t="str">
            <v>MARION</v>
          </cell>
          <cell r="E452" t="str">
            <v>MT</v>
          </cell>
          <cell r="F452" t="str">
            <v>599250000</v>
          </cell>
        </row>
        <row r="453">
          <cell r="A453" t="str">
            <v>081842</v>
          </cell>
          <cell r="B453" t="str">
            <v>LANG WINES</v>
          </cell>
          <cell r="C453" t="str">
            <v>120 GARNER DR</v>
          </cell>
          <cell r="D453" t="str">
            <v>NOVATO</v>
          </cell>
          <cell r="E453" t="str">
            <v>CA</v>
          </cell>
          <cell r="F453" t="str">
            <v>949470000</v>
          </cell>
        </row>
        <row r="454">
          <cell r="A454" t="str">
            <v>074572</v>
          </cell>
          <cell r="B454" t="str">
            <v>LANGE WINERY</v>
          </cell>
          <cell r="C454" t="str">
            <v>18380 NE BUENA VISTA</v>
          </cell>
          <cell r="D454" t="str">
            <v>DUNDEE</v>
          </cell>
          <cell r="E454" t="str">
            <v>OR</v>
          </cell>
          <cell r="F454" t="str">
            <v>971159104</v>
          </cell>
        </row>
        <row r="455">
          <cell r="A455" t="str">
            <v>368342</v>
          </cell>
          <cell r="B455" t="str">
            <v>LATAH CREEK WINE CELLARS</v>
          </cell>
          <cell r="C455" t="str">
            <v>13030 E INDIANA AVE</v>
          </cell>
          <cell r="D455" t="str">
            <v>SPOKANE</v>
          </cell>
          <cell r="E455" t="str">
            <v>WA</v>
          </cell>
          <cell r="F455" t="str">
            <v>992161118</v>
          </cell>
        </row>
        <row r="456">
          <cell r="A456" t="str">
            <v>079671</v>
          </cell>
          <cell r="B456" t="str">
            <v>LATITUDES WINE COMPANY</v>
          </cell>
          <cell r="C456" t="str">
            <v>2717 AVIATION WAY  STE C1-12</v>
          </cell>
          <cell r="D456" t="str">
            <v>SANTA MARIA</v>
          </cell>
          <cell r="E456" t="str">
            <v>CA</v>
          </cell>
          <cell r="F456" t="str">
            <v>934551511</v>
          </cell>
        </row>
        <row r="457">
          <cell r="A457" t="str">
            <v>072300</v>
          </cell>
          <cell r="B457" t="str">
            <v>LATROBE BREWING COMPANY LLC</v>
          </cell>
          <cell r="C457" t="str">
            <v>119 JEFFERSON ST</v>
          </cell>
          <cell r="D457" t="str">
            <v>LATROBE</v>
          </cell>
          <cell r="E457" t="str">
            <v>PA</v>
          </cell>
          <cell r="F457" t="str">
            <v>156500000</v>
          </cell>
        </row>
        <row r="458">
          <cell r="A458" t="str">
            <v>072224</v>
          </cell>
          <cell r="B458" t="str">
            <v>LAUREL GLEN VINEYARD</v>
          </cell>
          <cell r="C458" t="str">
            <v>PO BOX 548</v>
          </cell>
          <cell r="D458" t="str">
            <v>GLEN ELLEN</v>
          </cell>
          <cell r="E458" t="str">
            <v>CA</v>
          </cell>
          <cell r="F458" t="str">
            <v>954420000</v>
          </cell>
        </row>
        <row r="459">
          <cell r="A459" t="str">
            <v>073250</v>
          </cell>
          <cell r="B459" t="str">
            <v>LAUREL RIDGE WINERY</v>
          </cell>
          <cell r="C459" t="str">
            <v>46350 NW DAVID HILL RD</v>
          </cell>
          <cell r="D459" t="str">
            <v>FOREST GROVE</v>
          </cell>
          <cell r="E459" t="str">
            <v>OR</v>
          </cell>
          <cell r="F459" t="str">
            <v>971160000</v>
          </cell>
        </row>
        <row r="460">
          <cell r="A460" t="str">
            <v>080466</v>
          </cell>
          <cell r="B460" t="str">
            <v>LAVELLE VINEYARDS</v>
          </cell>
          <cell r="C460" t="str">
            <v>89697 SHEFFLER ROAD</v>
          </cell>
          <cell r="D460" t="str">
            <v>ELMIRA</v>
          </cell>
          <cell r="E460" t="str">
            <v>OR</v>
          </cell>
          <cell r="F460" t="str">
            <v>974370000</v>
          </cell>
        </row>
        <row r="461">
          <cell r="A461" t="str">
            <v>080739</v>
          </cell>
          <cell r="B461" t="str">
            <v>LAZY CREEK VINEYARDS</v>
          </cell>
          <cell r="C461" t="str">
            <v>4610 HWY 128</v>
          </cell>
          <cell r="D461" t="str">
            <v>PHILO</v>
          </cell>
          <cell r="E461" t="str">
            <v>CA</v>
          </cell>
          <cell r="F461" t="str">
            <v>954660000</v>
          </cell>
        </row>
        <row r="462">
          <cell r="A462" t="str">
            <v>368614</v>
          </cell>
          <cell r="B462" t="str">
            <v>L'ECOLE NO 41</v>
          </cell>
          <cell r="C462" t="str">
            <v>41 LOWDEN SCHOOL RD</v>
          </cell>
          <cell r="D462" t="str">
            <v>LOWDEN</v>
          </cell>
          <cell r="E462" t="str">
            <v>WA</v>
          </cell>
          <cell r="F462" t="str">
            <v>993600000</v>
          </cell>
        </row>
        <row r="463">
          <cell r="A463" t="str">
            <v>074862</v>
          </cell>
          <cell r="B463" t="str">
            <v>LEEWARD WINERY</v>
          </cell>
          <cell r="C463" t="str">
            <v>2784 JOHNSON DR</v>
          </cell>
          <cell r="D463" t="str">
            <v>VENTURA</v>
          </cell>
          <cell r="E463" t="str">
            <v>CA</v>
          </cell>
          <cell r="F463" t="str">
            <v>930030000</v>
          </cell>
        </row>
        <row r="464">
          <cell r="A464" t="str">
            <v>363258</v>
          </cell>
          <cell r="B464" t="str">
            <v>LEONETTI CELLAR</v>
          </cell>
          <cell r="C464" t="str">
            <v>1321 SCHOOL AVE</v>
          </cell>
          <cell r="D464" t="str">
            <v>WALLA WALLA</v>
          </cell>
          <cell r="E464" t="str">
            <v>WA</v>
          </cell>
          <cell r="F464" t="str">
            <v>993629345</v>
          </cell>
        </row>
        <row r="465">
          <cell r="A465" t="str">
            <v>079069</v>
          </cell>
          <cell r="B465" t="str">
            <v>LEVECKE CORPORATION</v>
          </cell>
          <cell r="C465" t="str">
            <v>1491 SANTA FE DR</v>
          </cell>
          <cell r="D465" t="str">
            <v>TUSTIN</v>
          </cell>
          <cell r="E465" t="str">
            <v>CA</v>
          </cell>
          <cell r="F465" t="str">
            <v>927806401</v>
          </cell>
        </row>
        <row r="466">
          <cell r="A466" t="str">
            <v>080695</v>
          </cell>
          <cell r="B466" t="str">
            <v>LEWIS CELLARS</v>
          </cell>
          <cell r="C466" t="str">
            <v>7830-40 ST HELENA HWY</v>
          </cell>
          <cell r="D466" t="str">
            <v>OAKVILLE</v>
          </cell>
          <cell r="E466" t="str">
            <v>CA</v>
          </cell>
          <cell r="F466" t="str">
            <v>94562</v>
          </cell>
        </row>
        <row r="467">
          <cell r="A467" t="str">
            <v>076918</v>
          </cell>
          <cell r="B467" t="str">
            <v>LIFE FORCE NATURALS/LIFE FORCE HONEY &amp; WINERY</v>
          </cell>
          <cell r="C467" t="str">
            <v>1193 SADDLERIDGE RD</v>
          </cell>
          <cell r="D467" t="str">
            <v>MOSCOW</v>
          </cell>
          <cell r="E467" t="str">
            <v>ID</v>
          </cell>
          <cell r="F467" t="str">
            <v>838438751</v>
          </cell>
        </row>
        <row r="468">
          <cell r="A468" t="str">
            <v>080882</v>
          </cell>
          <cell r="B468" t="str">
            <v>LIMERICK LANE CELLARS</v>
          </cell>
          <cell r="C468" t="str">
            <v>1023 LIMERICK LN</v>
          </cell>
          <cell r="D468" t="str">
            <v>HEALDSBURG</v>
          </cell>
          <cell r="E468" t="str">
            <v>CA</v>
          </cell>
          <cell r="F468" t="str">
            <v>954489537</v>
          </cell>
        </row>
        <row r="469">
          <cell r="A469" t="str">
            <v>081828</v>
          </cell>
          <cell r="B469" t="str">
            <v>LINCOURT VINEYARDS</v>
          </cell>
          <cell r="C469" t="str">
            <v>343 N REFUGIO RD</v>
          </cell>
          <cell r="D469" t="str">
            <v>SANTA YNEZ</v>
          </cell>
          <cell r="E469" t="str">
            <v>CA</v>
          </cell>
          <cell r="F469" t="str">
            <v>934609302</v>
          </cell>
        </row>
        <row r="470">
          <cell r="A470" t="str">
            <v>082239</v>
          </cell>
          <cell r="B470" t="str">
            <v>LIPARITA WINE CO, INC</v>
          </cell>
          <cell r="C470" t="str">
            <v>285 LYNCH ROAD</v>
          </cell>
          <cell r="D470" t="str">
            <v>NAPA</v>
          </cell>
          <cell r="E470" t="str">
            <v>CA</v>
          </cell>
          <cell r="F470" t="str">
            <v>94558</v>
          </cell>
        </row>
        <row r="471">
          <cell r="A471" t="str">
            <v>081402</v>
          </cell>
          <cell r="B471" t="str">
            <v>LITTORAI WINES</v>
          </cell>
          <cell r="C471" t="str">
            <v>1985 VINEYARD AVE</v>
          </cell>
          <cell r="D471" t="str">
            <v>ST HELENA</v>
          </cell>
          <cell r="E471" t="str">
            <v>CA</v>
          </cell>
          <cell r="F471" t="str">
            <v>94574</v>
          </cell>
        </row>
        <row r="472">
          <cell r="A472" t="str">
            <v>076594</v>
          </cell>
          <cell r="B472" t="str">
            <v>LLANO ESTACADO WINERY</v>
          </cell>
          <cell r="C472" t="str">
            <v>FM 1585 3.2 MI E OF U S 87 S</v>
          </cell>
          <cell r="D472" t="str">
            <v>LUBBOCK</v>
          </cell>
          <cell r="E472" t="str">
            <v>TX</v>
          </cell>
          <cell r="F472" t="str">
            <v>794040000</v>
          </cell>
        </row>
        <row r="473">
          <cell r="A473" t="str">
            <v>077391</v>
          </cell>
          <cell r="B473" t="str">
            <v>LOCKWOOD VINEYARD</v>
          </cell>
          <cell r="C473" t="str">
            <v>59020 PARIS VALLEY RD</v>
          </cell>
          <cell r="D473" t="str">
            <v>SAN LUCAS</v>
          </cell>
          <cell r="E473" t="str">
            <v>CA</v>
          </cell>
          <cell r="F473" t="str">
            <v>939540000</v>
          </cell>
        </row>
        <row r="474">
          <cell r="A474" t="str">
            <v>079135</v>
          </cell>
          <cell r="B474" t="str">
            <v>LOLONIS</v>
          </cell>
          <cell r="C474" t="str">
            <v>1905 ROAD D</v>
          </cell>
          <cell r="D474" t="str">
            <v>REDWOOD VALLEY</v>
          </cell>
          <cell r="E474" t="str">
            <v>CA</v>
          </cell>
          <cell r="F474" t="str">
            <v>954700000</v>
          </cell>
        </row>
        <row r="475">
          <cell r="A475" t="str">
            <v>364437</v>
          </cell>
          <cell r="B475" t="str">
            <v>LONG VINEYARDS</v>
          </cell>
          <cell r="C475" t="str">
            <v>1535 SAGE CANYON DR</v>
          </cell>
          <cell r="D475" t="str">
            <v>ST HELENA</v>
          </cell>
          <cell r="E475" t="str">
            <v>CA</v>
          </cell>
          <cell r="F475" t="str">
            <v>945740000</v>
          </cell>
        </row>
        <row r="476">
          <cell r="A476" t="str">
            <v>077632</v>
          </cell>
          <cell r="B476" t="str">
            <v>LOPEZ ISLAND VINEYARDS</v>
          </cell>
          <cell r="C476" t="str">
            <v>724 B FISHERMAN BAY RD</v>
          </cell>
          <cell r="D476" t="str">
            <v>LOPEZ ISLAND</v>
          </cell>
          <cell r="E476" t="str">
            <v>WA</v>
          </cell>
          <cell r="F476" t="str">
            <v>982619553</v>
          </cell>
        </row>
        <row r="477">
          <cell r="A477" t="str">
            <v>080438</v>
          </cell>
          <cell r="B477" t="str">
            <v>LOST COAST BREWERY &amp; CAFE</v>
          </cell>
          <cell r="C477" t="str">
            <v>123 WEST THIRD ST</v>
          </cell>
          <cell r="D477" t="str">
            <v>EUREKA</v>
          </cell>
          <cell r="E477" t="str">
            <v>CA</v>
          </cell>
          <cell r="F477" t="str">
            <v>955010000</v>
          </cell>
        </row>
        <row r="478">
          <cell r="A478" t="str">
            <v>081359</v>
          </cell>
          <cell r="B478" t="str">
            <v>LOST FALLS BREWING</v>
          </cell>
          <cell r="C478" t="str">
            <v>3988 ARROW CT #216</v>
          </cell>
          <cell r="D478" t="str">
            <v>KETTLE FALLS</v>
          </cell>
          <cell r="E478" t="str">
            <v>WA</v>
          </cell>
          <cell r="F478" t="str">
            <v>991410000</v>
          </cell>
        </row>
        <row r="479">
          <cell r="A479" t="str">
            <v>366400</v>
          </cell>
          <cell r="B479" t="str">
            <v>LOST MOUNTAIN WINERY</v>
          </cell>
          <cell r="C479" t="str">
            <v>3174 LOST MOUNTAIN RD</v>
          </cell>
          <cell r="D479" t="str">
            <v>SEQUIM</v>
          </cell>
          <cell r="E479" t="str">
            <v>WA</v>
          </cell>
          <cell r="F479" t="str">
            <v>983829229</v>
          </cell>
        </row>
        <row r="480">
          <cell r="A480" t="str">
            <v>356972</v>
          </cell>
          <cell r="B480" t="str">
            <v>LOUIS M MARTINI</v>
          </cell>
          <cell r="C480" t="str">
            <v>254 ST HELENA HWY S</v>
          </cell>
          <cell r="D480" t="str">
            <v>ST HELENA</v>
          </cell>
          <cell r="E480" t="str">
            <v>CA</v>
          </cell>
          <cell r="F480" t="str">
            <v>945742203</v>
          </cell>
        </row>
        <row r="481">
          <cell r="A481" t="str">
            <v>080799</v>
          </cell>
          <cell r="B481" t="str">
            <v>LUNA VINEYARDS</v>
          </cell>
          <cell r="C481" t="str">
            <v>2921 SILVERADO TRAIL</v>
          </cell>
          <cell r="D481" t="str">
            <v>NAPA</v>
          </cell>
          <cell r="E481" t="str">
            <v>CA</v>
          </cell>
          <cell r="F481" t="str">
            <v>94558</v>
          </cell>
        </row>
        <row r="482">
          <cell r="A482" t="str">
            <v>081003</v>
          </cell>
          <cell r="B482" t="str">
            <v>LUNAR BREWING COMPANY</v>
          </cell>
          <cell r="C482" t="str">
            <v>1605 S 93RD BLDG E UNIT L</v>
          </cell>
          <cell r="D482" t="str">
            <v>SEATTLE</v>
          </cell>
          <cell r="E482" t="str">
            <v>WA</v>
          </cell>
          <cell r="F482" t="str">
            <v>981080000</v>
          </cell>
        </row>
        <row r="483">
          <cell r="A483" t="str">
            <v>079767</v>
          </cell>
          <cell r="B483" t="str">
            <v>LYNCH DISTRIBUTING</v>
          </cell>
          <cell r="C483" t="str">
            <v>106 W MEAD</v>
          </cell>
          <cell r="D483" t="str">
            <v>YAKIMA</v>
          </cell>
          <cell r="E483" t="str">
            <v>WA</v>
          </cell>
          <cell r="F483" t="str">
            <v>989020000</v>
          </cell>
        </row>
        <row r="484">
          <cell r="A484" t="str">
            <v>080788</v>
          </cell>
          <cell r="B484" t="str">
            <v>LYNMAR WINERY</v>
          </cell>
          <cell r="C484" t="str">
            <v>3651 FREI RD</v>
          </cell>
          <cell r="D484" t="str">
            <v>SEBASTOPOL</v>
          </cell>
          <cell r="E484" t="str">
            <v>CA</v>
          </cell>
          <cell r="F484" t="str">
            <v>954720000</v>
          </cell>
        </row>
        <row r="485">
          <cell r="A485" t="str">
            <v>081215</v>
          </cell>
          <cell r="B485" t="str">
            <v>M2 IMPORTS</v>
          </cell>
          <cell r="C485" t="str">
            <v>11111 W 8TH AVE UNIT A</v>
          </cell>
          <cell r="D485" t="str">
            <v>LAKEWOOD</v>
          </cell>
          <cell r="E485" t="str">
            <v>CO</v>
          </cell>
          <cell r="F485" t="str">
            <v>802155516</v>
          </cell>
        </row>
        <row r="486">
          <cell r="A486" t="str">
            <v>080261</v>
          </cell>
          <cell r="B486" t="str">
            <v>MAC &amp; JACK'S BREWERY INC.</v>
          </cell>
          <cell r="C486" t="str">
            <v>17825 NE 65TH ST STE B-110</v>
          </cell>
          <cell r="D486" t="str">
            <v>REDMOND</v>
          </cell>
          <cell r="E486" t="str">
            <v>WA</v>
          </cell>
          <cell r="F486" t="str">
            <v>980524977</v>
          </cell>
        </row>
        <row r="487">
          <cell r="A487" t="str">
            <v>079678</v>
          </cell>
          <cell r="B487" t="str">
            <v>MAC ROSTIE WINES</v>
          </cell>
          <cell r="C487" t="str">
            <v>469 2ND ST W</v>
          </cell>
          <cell r="D487" t="str">
            <v>SONOMA</v>
          </cell>
          <cell r="E487" t="str">
            <v>CA</v>
          </cell>
          <cell r="F487" t="str">
            <v>984760340</v>
          </cell>
        </row>
        <row r="488">
          <cell r="A488" t="str">
            <v>077750</v>
          </cell>
          <cell r="B488" t="str">
            <v>MAD RIVER BREWING COMPANY, INC.</v>
          </cell>
          <cell r="C488" t="str">
            <v>195 TAYLOR WAY</v>
          </cell>
          <cell r="D488" t="str">
            <v>BLUE LAKE</v>
          </cell>
          <cell r="E488" t="str">
            <v>CA</v>
          </cell>
          <cell r="F488" t="str">
            <v>955250000</v>
          </cell>
        </row>
        <row r="489">
          <cell r="A489" t="str">
            <v>080592</v>
          </cell>
          <cell r="B489" t="str">
            <v>MALIBU HILLS VINEYARDS</v>
          </cell>
          <cell r="C489" t="str">
            <v>950B MCMURRAY RD</v>
          </cell>
          <cell r="D489" t="str">
            <v>BULLETON</v>
          </cell>
          <cell r="E489" t="str">
            <v>CA</v>
          </cell>
          <cell r="F489" t="str">
            <v>934270000</v>
          </cell>
        </row>
        <row r="490">
          <cell r="A490" t="str">
            <v>367606</v>
          </cell>
          <cell r="B490" t="str">
            <v>MARIETTA CELLARS</v>
          </cell>
          <cell r="C490" t="str">
            <v>22295 CHIANTI ROAD</v>
          </cell>
          <cell r="D490" t="str">
            <v>GEYSERVILLE</v>
          </cell>
          <cell r="E490" t="str">
            <v>CA</v>
          </cell>
          <cell r="F490" t="str">
            <v>954410000</v>
          </cell>
        </row>
        <row r="491">
          <cell r="A491" t="str">
            <v>078575</v>
          </cell>
          <cell r="B491" t="str">
            <v>MARIMAR TORRES ESTATE</v>
          </cell>
          <cell r="C491" t="str">
            <v>11400 GRATON RD</v>
          </cell>
          <cell r="D491" t="str">
            <v>SEBASTOPOL</v>
          </cell>
          <cell r="E491" t="str">
            <v>CA</v>
          </cell>
          <cell r="F491" t="str">
            <v>954720000</v>
          </cell>
        </row>
        <row r="492">
          <cell r="A492" t="str">
            <v>076221</v>
          </cell>
          <cell r="B492" t="str">
            <v>MARITIME PACIFIC BREWING COMPANY</v>
          </cell>
          <cell r="C492" t="str">
            <v>1514 NW LEARY WAY</v>
          </cell>
          <cell r="D492" t="str">
            <v>SEATTLE</v>
          </cell>
          <cell r="E492" t="str">
            <v>WA</v>
          </cell>
          <cell r="F492" t="str">
            <v>981074739</v>
          </cell>
        </row>
        <row r="493">
          <cell r="A493" t="str">
            <v>082189</v>
          </cell>
          <cell r="B493" t="str">
            <v>MARK ANTHONY BRANDS INC</v>
          </cell>
          <cell r="C493" t="str">
            <v>680 EIGHTH ST STE 263</v>
          </cell>
          <cell r="D493" t="str">
            <v>SAN FRANCISCO</v>
          </cell>
          <cell r="E493" t="str">
            <v>CA</v>
          </cell>
          <cell r="F493" t="str">
            <v>941030000</v>
          </cell>
        </row>
        <row r="494">
          <cell r="A494" t="str">
            <v>074222</v>
          </cell>
          <cell r="B494" t="str">
            <v>MARKET CELLAR WINERY</v>
          </cell>
          <cell r="C494" t="str">
            <v>1432 WESTERN AVE</v>
          </cell>
          <cell r="D494" t="str">
            <v>SEATTLE</v>
          </cell>
          <cell r="E494" t="str">
            <v>WA</v>
          </cell>
          <cell r="F494" t="str">
            <v>981010000</v>
          </cell>
        </row>
        <row r="495">
          <cell r="A495" t="str">
            <v>364179</v>
          </cell>
          <cell r="B495" t="str">
            <v>MARKHAM VINEYARDS</v>
          </cell>
          <cell r="C495" t="str">
            <v>2812 N ST HELENA HWY</v>
          </cell>
          <cell r="D495" t="str">
            <v>ST HELENA</v>
          </cell>
          <cell r="E495" t="str">
            <v>CA</v>
          </cell>
          <cell r="F495" t="str">
            <v>945740000</v>
          </cell>
        </row>
        <row r="496">
          <cell r="A496" t="str">
            <v>080770</v>
          </cell>
          <cell r="B496" t="str">
            <v>MARQUAM HILL VINEYARDS</v>
          </cell>
          <cell r="C496" t="str">
            <v>35803 S HWY 213</v>
          </cell>
          <cell r="D496" t="str">
            <v>MOLALLA</v>
          </cell>
          <cell r="E496" t="str">
            <v>OR</v>
          </cell>
          <cell r="F496" t="str">
            <v>970389508</v>
          </cell>
        </row>
        <row r="497">
          <cell r="A497" t="str">
            <v>081074</v>
          </cell>
          <cell r="B497" t="str">
            <v>MARTA'S VINEYARDS, INC.</v>
          </cell>
          <cell r="C497" t="str">
            <v>7033 ORANGETHORPE AVE UNIT C</v>
          </cell>
          <cell r="D497" t="str">
            <v>BUENA PARK</v>
          </cell>
          <cell r="E497" t="str">
            <v>CA</v>
          </cell>
          <cell r="F497" t="str">
            <v>906210000</v>
          </cell>
        </row>
        <row r="498">
          <cell r="A498" t="str">
            <v>368062</v>
          </cell>
          <cell r="B498" t="str">
            <v>MARTIN WEYRICH WINERY, LLC</v>
          </cell>
          <cell r="C498" t="str">
            <v>4230 BUENA VISTA DR</v>
          </cell>
          <cell r="D498" t="str">
            <v>PASO ROBLES</v>
          </cell>
          <cell r="E498" t="str">
            <v>CA</v>
          </cell>
          <cell r="F498" t="str">
            <v>934460000</v>
          </cell>
        </row>
        <row r="499">
          <cell r="A499" t="str">
            <v>081706</v>
          </cell>
          <cell r="B499" t="str">
            <v>MARU CORPORATION</v>
          </cell>
          <cell r="C499" t="str">
            <v>19230 DES MOINES MEMORAL DR</v>
          </cell>
          <cell r="D499" t="str">
            <v>SEATAC</v>
          </cell>
          <cell r="E499" t="str">
            <v>WA</v>
          </cell>
          <cell r="F499" t="str">
            <v>981482240</v>
          </cell>
        </row>
        <row r="500">
          <cell r="A500" t="str">
            <v>081324</v>
          </cell>
          <cell r="B500" t="str">
            <v>MASON CELLARS</v>
          </cell>
          <cell r="C500" t="str">
            <v>5 HERITAGE CT</v>
          </cell>
          <cell r="D500" t="str">
            <v>YOUNTVILLE</v>
          </cell>
          <cell r="E500" t="str">
            <v>CA</v>
          </cell>
          <cell r="F500" t="str">
            <v>945990000</v>
          </cell>
        </row>
        <row r="501">
          <cell r="A501" t="str">
            <v>365312</v>
          </cell>
          <cell r="B501" t="str">
            <v>MATANZAS CREEK WINERY</v>
          </cell>
          <cell r="C501" t="str">
            <v>6097 BENNETT VALLEY RD</v>
          </cell>
          <cell r="D501" t="str">
            <v>SANTA ROSA</v>
          </cell>
          <cell r="E501" t="str">
            <v>CA</v>
          </cell>
          <cell r="F501" t="str">
            <v>954040000</v>
          </cell>
        </row>
        <row r="502">
          <cell r="A502" t="str">
            <v>081704</v>
          </cell>
          <cell r="B502" t="str">
            <v>MATTHEWS CELLARS</v>
          </cell>
          <cell r="C502" t="str">
            <v>16116 140TH PL NE</v>
          </cell>
          <cell r="D502" t="str">
            <v>WOODINVILLE</v>
          </cell>
          <cell r="E502" t="str">
            <v>WA</v>
          </cell>
          <cell r="F502" t="str">
            <v>980720000</v>
          </cell>
        </row>
        <row r="503">
          <cell r="A503" t="str">
            <v>080088</v>
          </cell>
          <cell r="B503" t="str">
            <v>MAXWELL'S</v>
          </cell>
          <cell r="C503" t="str">
            <v>636 WATERFRONT PLACE</v>
          </cell>
          <cell r="D503" t="str">
            <v>PORT TOWNSEND</v>
          </cell>
          <cell r="E503" t="str">
            <v>WA</v>
          </cell>
          <cell r="F503" t="str">
            <v>983680000</v>
          </cell>
        </row>
        <row r="504">
          <cell r="A504" t="str">
            <v>359588</v>
          </cell>
          <cell r="B504" t="str">
            <v>MAYACAMAS VINEYARDS</v>
          </cell>
          <cell r="C504" t="str">
            <v>1155 LOKOYA ROAD</v>
          </cell>
          <cell r="D504" t="str">
            <v>NAPA</v>
          </cell>
          <cell r="E504" t="str">
            <v>CA</v>
          </cell>
          <cell r="F504" t="str">
            <v>945580000</v>
          </cell>
        </row>
        <row r="505">
          <cell r="A505" t="str">
            <v>074216</v>
          </cell>
          <cell r="B505" t="str">
            <v>MAZZOCCO VINEYARDS</v>
          </cell>
          <cell r="C505" t="str">
            <v>1400 LYTTON SPRINGS RD</v>
          </cell>
          <cell r="D505" t="str">
            <v>HEALDSBURG</v>
          </cell>
          <cell r="E505" t="str">
            <v>CA</v>
          </cell>
          <cell r="F505" t="str">
            <v>954480000</v>
          </cell>
        </row>
        <row r="506">
          <cell r="A506" t="str">
            <v>081463</v>
          </cell>
          <cell r="B506" t="str">
            <v>MCCRAY RIDGE LLC</v>
          </cell>
          <cell r="C506" t="str">
            <v>1960 DRY CREEK RD</v>
          </cell>
          <cell r="D506" t="str">
            <v>HEALDSBURG</v>
          </cell>
          <cell r="E506" t="str">
            <v>CA</v>
          </cell>
          <cell r="F506" t="str">
            <v>954480000</v>
          </cell>
        </row>
        <row r="507">
          <cell r="A507" t="str">
            <v>078766</v>
          </cell>
          <cell r="B507" t="str">
            <v>MCCREA CELLARS</v>
          </cell>
          <cell r="C507" t="str">
            <v>13443 118TH AVE SE</v>
          </cell>
          <cell r="D507" t="str">
            <v>RAINIER</v>
          </cell>
          <cell r="E507" t="str">
            <v>WA</v>
          </cell>
          <cell r="F507" t="str">
            <v>985760000</v>
          </cell>
        </row>
        <row r="508">
          <cell r="A508" t="str">
            <v>363798</v>
          </cell>
          <cell r="B508" t="str">
            <v>MCDOWELL VALLEY VINEYARDS</v>
          </cell>
          <cell r="C508" t="str">
            <v>3811 HIGHWAY 175</v>
          </cell>
          <cell r="D508" t="str">
            <v>HOPLAND</v>
          </cell>
          <cell r="E508" t="str">
            <v>CA</v>
          </cell>
          <cell r="F508" t="str">
            <v>954499728</v>
          </cell>
        </row>
        <row r="509">
          <cell r="A509" t="str">
            <v>081774</v>
          </cell>
          <cell r="B509" t="str">
            <v>MCMENAMINS</v>
          </cell>
          <cell r="C509" t="str">
            <v>1900 NE 162ND AVE</v>
          </cell>
          <cell r="D509" t="str">
            <v>VANCOUVER</v>
          </cell>
          <cell r="E509" t="str">
            <v>WA</v>
          </cell>
          <cell r="F509" t="str">
            <v>98684</v>
          </cell>
        </row>
        <row r="510">
          <cell r="A510" t="str">
            <v>078627</v>
          </cell>
          <cell r="B510" t="str">
            <v>MCMENAMIN'S</v>
          </cell>
          <cell r="C510" t="str">
            <v>1801 SE COLUMBIA RIVER DR</v>
          </cell>
          <cell r="D510" t="str">
            <v>VANCOUVER</v>
          </cell>
          <cell r="E510" t="str">
            <v>WA</v>
          </cell>
          <cell r="F510" t="str">
            <v>986610000</v>
          </cell>
        </row>
        <row r="511">
          <cell r="A511" t="str">
            <v>078900</v>
          </cell>
          <cell r="B511" t="str">
            <v>MCMENAMIN'S</v>
          </cell>
          <cell r="C511" t="str">
            <v>300 E PIKE ST</v>
          </cell>
          <cell r="D511" t="str">
            <v>SEATTLE</v>
          </cell>
          <cell r="E511" t="str">
            <v>WA</v>
          </cell>
          <cell r="F511" t="str">
            <v>981223610</v>
          </cell>
        </row>
        <row r="512">
          <cell r="A512" t="str">
            <v>078904</v>
          </cell>
          <cell r="B512" t="str">
            <v>MCMENAMIN'S</v>
          </cell>
          <cell r="C512" t="str">
            <v>13300 BOTHELL-EVERETT HWY</v>
          </cell>
          <cell r="D512" t="str">
            <v>MILL CREEK</v>
          </cell>
          <cell r="E512" t="str">
            <v>WA</v>
          </cell>
          <cell r="F512" t="str">
            <v>98012</v>
          </cell>
        </row>
        <row r="513">
          <cell r="A513" t="str">
            <v>366984</v>
          </cell>
          <cell r="B513" t="str">
            <v>MCMENAMIN'S</v>
          </cell>
          <cell r="C513" t="str">
            <v>200 ROY ST</v>
          </cell>
          <cell r="D513" t="str">
            <v>SEATTLE</v>
          </cell>
          <cell r="E513" t="str">
            <v>WA</v>
          </cell>
          <cell r="F513" t="str">
            <v>981090000</v>
          </cell>
        </row>
        <row r="514">
          <cell r="A514" t="str">
            <v>360796</v>
          </cell>
          <cell r="B514" t="str">
            <v>MDI (MISSION DISTRIBUTORS INC)</v>
          </cell>
          <cell r="C514" t="str">
            <v>380 KALAMA ST &amp; HWY 395</v>
          </cell>
          <cell r="D514" t="str">
            <v>KETTLE FALLS</v>
          </cell>
          <cell r="E514" t="str">
            <v>WA</v>
          </cell>
          <cell r="F514" t="str">
            <v>991410380</v>
          </cell>
        </row>
        <row r="515">
          <cell r="A515" t="str">
            <v>080160</v>
          </cell>
          <cell r="B515" t="str">
            <v>MEDICI VINYARDS</v>
          </cell>
          <cell r="C515" t="str">
            <v>28005 NE BELL RD</v>
          </cell>
          <cell r="D515" t="str">
            <v>NEWBERG</v>
          </cell>
          <cell r="E515" t="str">
            <v>OR</v>
          </cell>
          <cell r="F515" t="str">
            <v>971326684</v>
          </cell>
        </row>
        <row r="516">
          <cell r="A516" t="str">
            <v>368883</v>
          </cell>
          <cell r="B516" t="str">
            <v>MEIER'S OLD FASHIONED WINE COMPANY</v>
          </cell>
          <cell r="C516" t="str">
            <v>6955 PLAINFIELD RD</v>
          </cell>
          <cell r="D516" t="str">
            <v>SILVERTON</v>
          </cell>
          <cell r="E516" t="str">
            <v>OH</v>
          </cell>
          <cell r="F516" t="str">
            <v>452360000</v>
          </cell>
        </row>
        <row r="517">
          <cell r="A517" t="str">
            <v>080733</v>
          </cell>
          <cell r="B517" t="str">
            <v>MELINDA AND ROBERT OUELETTE</v>
          </cell>
          <cell r="C517" t="str">
            <v>880 VALLEJO ST</v>
          </cell>
          <cell r="D517" t="str">
            <v>NAPA</v>
          </cell>
          <cell r="E517" t="str">
            <v>CA</v>
          </cell>
          <cell r="F517" t="str">
            <v>945591823</v>
          </cell>
        </row>
        <row r="518">
          <cell r="A518" t="str">
            <v>076200</v>
          </cell>
          <cell r="B518" t="str">
            <v>MENDOCINO BREWING COMPANY</v>
          </cell>
          <cell r="C518" t="str">
            <v>13351 HWY 101 S</v>
          </cell>
          <cell r="D518" t="str">
            <v>HOPLAND</v>
          </cell>
          <cell r="E518" t="str">
            <v>CA</v>
          </cell>
          <cell r="F518" t="str">
            <v>954490000</v>
          </cell>
        </row>
        <row r="519">
          <cell r="A519" t="str">
            <v>081764</v>
          </cell>
          <cell r="B519" t="str">
            <v>MERCHANT DU VIN</v>
          </cell>
          <cell r="C519" t="str">
            <v>18436 CASCADE AVE S STE 140</v>
          </cell>
          <cell r="D519" t="str">
            <v>TUKWILA</v>
          </cell>
          <cell r="E519" t="str">
            <v>WA</v>
          </cell>
          <cell r="F519" t="str">
            <v>981880000</v>
          </cell>
        </row>
        <row r="520">
          <cell r="A520" t="str">
            <v>082244</v>
          </cell>
          <cell r="B520" t="str">
            <v>MEREDITH VINEYARD ESTATE, INC</v>
          </cell>
          <cell r="C520" t="str">
            <v>8132 SPEER RANCH RD</v>
          </cell>
          <cell r="D520" t="str">
            <v>FORESTVILLE</v>
          </cell>
          <cell r="E520" t="str">
            <v>CA</v>
          </cell>
          <cell r="F520" t="str">
            <v>954369415</v>
          </cell>
        </row>
        <row r="521">
          <cell r="A521" t="str">
            <v>072766</v>
          </cell>
          <cell r="B521" t="str">
            <v>MERRYVALE VINEYARDS</v>
          </cell>
          <cell r="C521" t="str">
            <v>1000 MAIN ST</v>
          </cell>
          <cell r="D521" t="str">
            <v>ST HELENA</v>
          </cell>
          <cell r="E521" t="str">
            <v>CA</v>
          </cell>
          <cell r="F521" t="str">
            <v>945742011</v>
          </cell>
        </row>
        <row r="522">
          <cell r="A522" t="str">
            <v>080537</v>
          </cell>
          <cell r="B522" t="str">
            <v>METHOW VALLEY BREWING COMPANY</v>
          </cell>
          <cell r="C522" t="str">
            <v>209 E 2ND AVE</v>
          </cell>
          <cell r="D522" t="str">
            <v>TWISP</v>
          </cell>
          <cell r="E522" t="str">
            <v>WA</v>
          </cell>
          <cell r="F522" t="str">
            <v>988560000</v>
          </cell>
        </row>
        <row r="523">
          <cell r="A523" t="str">
            <v>079443</v>
          </cell>
          <cell r="B523" t="str">
            <v>MICHAEL POZZAN WINERY</v>
          </cell>
          <cell r="C523" t="str">
            <v>8440 ST HELENA HWY STE B</v>
          </cell>
          <cell r="D523" t="str">
            <v>RUTHERFORD</v>
          </cell>
          <cell r="E523" t="str">
            <v>CA</v>
          </cell>
          <cell r="F523" t="str">
            <v>945730000</v>
          </cell>
        </row>
        <row r="524">
          <cell r="A524" t="str">
            <v>080862</v>
          </cell>
          <cell r="B524" t="str">
            <v>MICHEL-SCHLUMBERGER FINE WINE ESTATE</v>
          </cell>
          <cell r="C524" t="str">
            <v>4155 WINE CREEK RD</v>
          </cell>
          <cell r="D524" t="str">
            <v>HEALDSBURG</v>
          </cell>
          <cell r="E524" t="str">
            <v>CA</v>
          </cell>
          <cell r="F524" t="str">
            <v>954489112</v>
          </cell>
        </row>
        <row r="525">
          <cell r="A525" t="str">
            <v>080146</v>
          </cell>
          <cell r="B525" t="str">
            <v>MIDNIGHT SUN BREWING COMPANY</v>
          </cell>
          <cell r="C525" t="str">
            <v>7329 ARCTIC BLVD</v>
          </cell>
          <cell r="D525" t="str">
            <v>ANCHORAGE</v>
          </cell>
          <cell r="E525" t="str">
            <v>AK</v>
          </cell>
          <cell r="F525" t="str">
            <v>99518</v>
          </cell>
        </row>
        <row r="526">
          <cell r="A526" t="str">
            <v>075181</v>
          </cell>
          <cell r="B526" t="str">
            <v>MIDWAY BEVERAGE</v>
          </cell>
          <cell r="C526" t="str">
            <v>6347 PATTON BLVD NE</v>
          </cell>
          <cell r="D526" t="str">
            <v>MOSES LAKE</v>
          </cell>
          <cell r="E526" t="str">
            <v>WA</v>
          </cell>
          <cell r="F526" t="str">
            <v>988370063</v>
          </cell>
        </row>
        <row r="527">
          <cell r="A527" t="str">
            <v>079434</v>
          </cell>
          <cell r="B527" t="str">
            <v>MILL CREEK BREWPUB</v>
          </cell>
          <cell r="C527" t="str">
            <v>11 N PALOSE</v>
          </cell>
          <cell r="D527" t="str">
            <v>WALLA WALLA</v>
          </cell>
          <cell r="E527" t="str">
            <v>WA</v>
          </cell>
          <cell r="F527" t="str">
            <v>993620000</v>
          </cell>
        </row>
        <row r="528">
          <cell r="A528" t="str">
            <v>363144</v>
          </cell>
          <cell r="B528" t="str">
            <v>MILL CREEK VINEYARDS</v>
          </cell>
          <cell r="C528" t="str">
            <v>1401 WESTSIDE RD</v>
          </cell>
          <cell r="D528" t="str">
            <v>HEALDSBURG</v>
          </cell>
          <cell r="E528" t="str">
            <v>CA</v>
          </cell>
          <cell r="F528" t="str">
            <v>954480000</v>
          </cell>
        </row>
        <row r="529">
          <cell r="A529" t="str">
            <v>350895</v>
          </cell>
          <cell r="B529" t="str">
            <v>MILLER BREWING COMPANY</v>
          </cell>
          <cell r="C529" t="str">
            <v>SCHMIDT PL &amp; CUSTER WAY</v>
          </cell>
          <cell r="D529" t="str">
            <v>TUMWATER</v>
          </cell>
          <cell r="E529" t="str">
            <v>WA</v>
          </cell>
          <cell r="F529" t="str">
            <v>985070947</v>
          </cell>
        </row>
        <row r="530">
          <cell r="A530" t="str">
            <v>351356</v>
          </cell>
          <cell r="B530" t="str">
            <v>MILLER BREWING COMPANY</v>
          </cell>
          <cell r="C530" t="str">
            <v>3939 W HIGHLAND BLVD</v>
          </cell>
          <cell r="D530" t="str">
            <v>MILWAUKEE</v>
          </cell>
          <cell r="E530" t="str">
            <v>WI</v>
          </cell>
          <cell r="F530" t="str">
            <v>532010482</v>
          </cell>
        </row>
        <row r="531">
          <cell r="A531" t="str">
            <v>078151</v>
          </cell>
          <cell r="B531" t="str">
            <v>MINER FAMILY WINERY</v>
          </cell>
          <cell r="C531" t="str">
            <v>7850 SILVERADO TRAIL</v>
          </cell>
          <cell r="D531" t="str">
            <v>OAKVILLE</v>
          </cell>
          <cell r="E531" t="str">
            <v>CA</v>
          </cell>
          <cell r="F531" t="str">
            <v>945620000</v>
          </cell>
        </row>
        <row r="532">
          <cell r="A532" t="str">
            <v>077821</v>
          </cell>
          <cell r="B532" t="str">
            <v>MINNESOTA BREWING CO.</v>
          </cell>
          <cell r="C532" t="str">
            <v>882 W 7TH ST</v>
          </cell>
          <cell r="D532" t="str">
            <v>ST PAUL</v>
          </cell>
          <cell r="E532" t="str">
            <v>MN</v>
          </cell>
          <cell r="F532" t="str">
            <v>551023699</v>
          </cell>
        </row>
        <row r="533">
          <cell r="A533" t="str">
            <v>358180</v>
          </cell>
          <cell r="B533" t="str">
            <v>MIRASSOU VINEYARDS</v>
          </cell>
          <cell r="C533" t="str">
            <v>3000 ABORN RD</v>
          </cell>
          <cell r="D533" t="str">
            <v>SAN JOSE</v>
          </cell>
          <cell r="E533" t="str">
            <v>CA</v>
          </cell>
          <cell r="F533" t="str">
            <v>951351705</v>
          </cell>
        </row>
        <row r="534">
          <cell r="A534" t="str">
            <v>079109</v>
          </cell>
          <cell r="B534" t="str">
            <v>MJ BARLEYHOPPER'S, BREWERY &amp; SPORTS PUB</v>
          </cell>
          <cell r="C534" t="str">
            <v>621 21ST ST</v>
          </cell>
          <cell r="D534" t="str">
            <v>LEWISTON</v>
          </cell>
          <cell r="E534" t="str">
            <v>ID</v>
          </cell>
          <cell r="F534" t="str">
            <v>835010000</v>
          </cell>
        </row>
        <row r="535">
          <cell r="A535" t="str">
            <v>072761</v>
          </cell>
          <cell r="B535" t="str">
            <v>MONT ST. JOHN CELLARS</v>
          </cell>
          <cell r="C535" t="str">
            <v>5400 OLD SONOMA RD</v>
          </cell>
          <cell r="D535" t="str">
            <v>NAPA</v>
          </cell>
          <cell r="E535" t="str">
            <v>CA</v>
          </cell>
          <cell r="F535" t="str">
            <v>945590000</v>
          </cell>
        </row>
        <row r="536">
          <cell r="A536" t="str">
            <v>360944</v>
          </cell>
          <cell r="B536" t="str">
            <v>MONTEVINA WINES</v>
          </cell>
          <cell r="C536" t="str">
            <v>20680 SHENANDOAH SCHOOL ROAD</v>
          </cell>
          <cell r="D536" t="str">
            <v>PLYMOUTH</v>
          </cell>
          <cell r="E536" t="str">
            <v>CA</v>
          </cell>
          <cell r="F536" t="str">
            <v>956690000</v>
          </cell>
        </row>
        <row r="537">
          <cell r="A537" t="str">
            <v>367020</v>
          </cell>
          <cell r="B537" t="str">
            <v>MONTICELLO CELLARS</v>
          </cell>
          <cell r="C537" t="str">
            <v>4242 BIG RANCH RD</v>
          </cell>
          <cell r="D537" t="str">
            <v>NAPA</v>
          </cell>
          <cell r="E537" t="str">
            <v>CA</v>
          </cell>
          <cell r="F537" t="str">
            <v>945580000</v>
          </cell>
        </row>
        <row r="538">
          <cell r="A538" t="str">
            <v>076006</v>
          </cell>
          <cell r="B538" t="str">
            <v>MONTINORE VINEYARDS</v>
          </cell>
          <cell r="C538" t="str">
            <v>3663 SW DILLEY RD</v>
          </cell>
          <cell r="D538" t="str">
            <v>FOREST GROVE</v>
          </cell>
          <cell r="E538" t="str">
            <v>OR</v>
          </cell>
          <cell r="F538" t="str">
            <v>971160000</v>
          </cell>
        </row>
        <row r="539">
          <cell r="A539" t="str">
            <v>070988</v>
          </cell>
          <cell r="B539" t="str">
            <v>MORGAN WINERY</v>
          </cell>
          <cell r="C539" t="str">
            <v>526 BRUNKEN AVE</v>
          </cell>
          <cell r="D539" t="str">
            <v>SALINAS</v>
          </cell>
          <cell r="E539" t="str">
            <v>CA</v>
          </cell>
          <cell r="F539" t="str">
            <v>939010000</v>
          </cell>
        </row>
        <row r="540">
          <cell r="A540" t="str">
            <v>367150</v>
          </cell>
          <cell r="B540" t="str">
            <v>MOUNT BAKER VINEYARDS</v>
          </cell>
          <cell r="C540" t="str">
            <v>4298 MT BAKER HWY</v>
          </cell>
          <cell r="D540" t="str">
            <v>EVERSON</v>
          </cell>
          <cell r="E540" t="str">
            <v>WA</v>
          </cell>
          <cell r="F540" t="str">
            <v>982479422</v>
          </cell>
        </row>
        <row r="541">
          <cell r="A541" t="str">
            <v>362713</v>
          </cell>
          <cell r="B541" t="str">
            <v>MOUNT EDEN VINEYARDS</v>
          </cell>
          <cell r="C541" t="str">
            <v>22020 MOUNT EDEN RD</v>
          </cell>
          <cell r="D541" t="str">
            <v>SARATOGA</v>
          </cell>
          <cell r="E541" t="str">
            <v>CA</v>
          </cell>
          <cell r="F541" t="str">
            <v>950709729</v>
          </cell>
        </row>
        <row r="542">
          <cell r="A542" t="str">
            <v>071438</v>
          </cell>
          <cell r="B542" t="str">
            <v>MOUNT PALOMAR WINERY</v>
          </cell>
          <cell r="C542" t="str">
            <v>33820 RANCHO CALIFORNIA RD</v>
          </cell>
          <cell r="D542" t="str">
            <v>TEMECULA</v>
          </cell>
          <cell r="E542" t="str">
            <v>CA</v>
          </cell>
          <cell r="F542" t="str">
            <v>925910000</v>
          </cell>
        </row>
        <row r="543">
          <cell r="A543" t="str">
            <v>070733</v>
          </cell>
          <cell r="B543" t="str">
            <v>MOUNTAIN DOME WINERY</v>
          </cell>
          <cell r="C543" t="str">
            <v>16315 E TEMPLE RD</v>
          </cell>
          <cell r="D543" t="str">
            <v>SPOKANE</v>
          </cell>
          <cell r="E543" t="str">
            <v>WA</v>
          </cell>
          <cell r="F543" t="str">
            <v>992070000</v>
          </cell>
        </row>
        <row r="544">
          <cell r="A544" t="str">
            <v>081813</v>
          </cell>
          <cell r="B544" t="str">
            <v>MOUNTAIN PEOPLE'S WINE DISTRIBUTING NW</v>
          </cell>
          <cell r="C544" t="str">
            <v>22 30TH ST NE STE 102</v>
          </cell>
          <cell r="D544" t="str">
            <v>AUBURN</v>
          </cell>
          <cell r="E544" t="str">
            <v>WA</v>
          </cell>
          <cell r="F544" t="str">
            <v>980020000</v>
          </cell>
        </row>
        <row r="545">
          <cell r="A545" t="str">
            <v>368538</v>
          </cell>
          <cell r="B545" t="str">
            <v>MOUNTAIN VIEW CELLARS</v>
          </cell>
          <cell r="C545" t="str">
            <v>1480 E MAIN AVE</v>
          </cell>
          <cell r="D545" t="str">
            <v>MORGAN HILL</v>
          </cell>
          <cell r="E545" t="str">
            <v>CA</v>
          </cell>
          <cell r="F545" t="str">
            <v>950370000</v>
          </cell>
        </row>
        <row r="546">
          <cell r="A546" t="str">
            <v>079031</v>
          </cell>
          <cell r="B546" t="str">
            <v>MT. HOOD BEVERAGE COMPANY</v>
          </cell>
          <cell r="C546" t="str">
            <v>6420 W JOHN DAY</v>
          </cell>
          <cell r="D546" t="str">
            <v>KENNEWICK</v>
          </cell>
          <cell r="E546" t="str">
            <v>WA</v>
          </cell>
          <cell r="F546" t="str">
            <v>993367738</v>
          </cell>
        </row>
        <row r="547">
          <cell r="A547" t="str">
            <v>081167</v>
          </cell>
          <cell r="B547" t="str">
            <v>MT. HOOD BEVERAGE COMPANY</v>
          </cell>
          <cell r="C547" t="str">
            <v>401 N KEYS RD</v>
          </cell>
          <cell r="D547" t="str">
            <v>YAKIMA</v>
          </cell>
          <cell r="E547" t="str">
            <v>WA</v>
          </cell>
          <cell r="F547" t="str">
            <v>98901</v>
          </cell>
        </row>
        <row r="548">
          <cell r="A548" t="str">
            <v>071324</v>
          </cell>
          <cell r="B548" t="str">
            <v>MURPHY, THEIS, GOODE AND READY WINE COMPANY</v>
          </cell>
          <cell r="C548" t="str">
            <v>4001 HWY 128</v>
          </cell>
          <cell r="D548" t="str">
            <v>GEYSERVILLE</v>
          </cell>
          <cell r="E548" t="str">
            <v>CA</v>
          </cell>
          <cell r="F548" t="str">
            <v>954410158</v>
          </cell>
        </row>
        <row r="549">
          <cell r="A549" t="str">
            <v>082068</v>
          </cell>
          <cell r="B549" t="str">
            <v>MYSTIC MOUNTAIN VINEYARDS</v>
          </cell>
          <cell r="C549" t="str">
            <v>22470 SW BENNETTE RD</v>
          </cell>
          <cell r="D549" t="str">
            <v>MCMINNVILLE</v>
          </cell>
          <cell r="E549" t="str">
            <v>OR</v>
          </cell>
          <cell r="F549" t="str">
            <v>971288300</v>
          </cell>
        </row>
        <row r="550">
          <cell r="A550" t="str">
            <v>082009</v>
          </cell>
          <cell r="B550" t="str">
            <v>N.W. WINE DISTRIBUTORS</v>
          </cell>
          <cell r="C550" t="str">
            <v>9609 SE EVERGREEN HWY</v>
          </cell>
          <cell r="D550" t="str">
            <v>VANCOUVER</v>
          </cell>
          <cell r="E550" t="str">
            <v>WA</v>
          </cell>
          <cell r="F550" t="str">
            <v>986643715</v>
          </cell>
        </row>
        <row r="551">
          <cell r="A551" t="str">
            <v>077850</v>
          </cell>
          <cell r="B551" t="str">
            <v>NALLE WINERY</v>
          </cell>
          <cell r="C551" t="str">
            <v>2385 DRY CREEK RD</v>
          </cell>
          <cell r="D551" t="str">
            <v>HEALDSBURG</v>
          </cell>
          <cell r="E551" t="str">
            <v>CA</v>
          </cell>
          <cell r="F551" t="str">
            <v>954480000</v>
          </cell>
        </row>
        <row r="552">
          <cell r="A552" t="str">
            <v>074771</v>
          </cell>
          <cell r="B552" t="str">
            <v>NAPA BEAUCANON COMPANY</v>
          </cell>
          <cell r="C552" t="str">
            <v>1695 ST HELENA HWY</v>
          </cell>
          <cell r="D552" t="str">
            <v>ST HELENA</v>
          </cell>
          <cell r="E552" t="str">
            <v>CA</v>
          </cell>
          <cell r="F552" t="str">
            <v>945749777</v>
          </cell>
        </row>
        <row r="553">
          <cell r="A553" t="str">
            <v>076126</v>
          </cell>
          <cell r="B553" t="str">
            <v>NAPA VALLEY SPECIALTY WINES, INC.</v>
          </cell>
          <cell r="C553" t="str">
            <v>1720 ACADEMY AVE</v>
          </cell>
          <cell r="D553" t="str">
            <v>SANGER</v>
          </cell>
          <cell r="E553" t="str">
            <v>CA</v>
          </cell>
          <cell r="F553" t="str">
            <v>936570000</v>
          </cell>
        </row>
        <row r="554">
          <cell r="A554" t="str">
            <v>076393</v>
          </cell>
          <cell r="B554" t="str">
            <v>NATIONAL DISTRIBUTING COMPANY</v>
          </cell>
          <cell r="C554" t="str">
            <v>8607 DURANGO ST SW</v>
          </cell>
          <cell r="D554" t="str">
            <v>TACOMA</v>
          </cell>
          <cell r="E554" t="str">
            <v>WA</v>
          </cell>
          <cell r="F554" t="str">
            <v>984994526</v>
          </cell>
        </row>
        <row r="555">
          <cell r="A555" t="str">
            <v>365687</v>
          </cell>
          <cell r="B555" t="str">
            <v>NATIONAL DISTRIBUTING COMPANY</v>
          </cell>
          <cell r="C555" t="str">
            <v>300 WILKES AVE</v>
          </cell>
          <cell r="D555" t="str">
            <v>BREMERTON</v>
          </cell>
          <cell r="E555" t="str">
            <v>WA</v>
          </cell>
          <cell r="F555" t="str">
            <v>983123392</v>
          </cell>
        </row>
        <row r="556">
          <cell r="A556" t="str">
            <v>365629</v>
          </cell>
          <cell r="B556" t="str">
            <v>NAVARRO VINEYARDS</v>
          </cell>
          <cell r="C556" t="str">
            <v>5601 HIGHWAY 128</v>
          </cell>
          <cell r="D556" t="str">
            <v>PHILO</v>
          </cell>
          <cell r="E556" t="str">
            <v>CA</v>
          </cell>
          <cell r="F556" t="str">
            <v>954660000</v>
          </cell>
        </row>
        <row r="557">
          <cell r="A557" t="str">
            <v>079911</v>
          </cell>
          <cell r="B557" t="str">
            <v>NEGOCIANTS U.S.A., INC.</v>
          </cell>
          <cell r="C557" t="str">
            <v>1862 EL CENTRO AVE</v>
          </cell>
          <cell r="D557" t="str">
            <v>NAPA</v>
          </cell>
          <cell r="E557" t="str">
            <v>CA</v>
          </cell>
          <cell r="F557" t="str">
            <v>945580000</v>
          </cell>
        </row>
        <row r="558">
          <cell r="A558" t="str">
            <v>073164</v>
          </cell>
          <cell r="B558" t="str">
            <v>NELSON ESTATE</v>
          </cell>
          <cell r="C558" t="str">
            <v>4155 WINE CREEK RD</v>
          </cell>
          <cell r="D558" t="str">
            <v>HEALDSBURG</v>
          </cell>
          <cell r="E558" t="str">
            <v>CA</v>
          </cell>
          <cell r="F558" t="str">
            <v>95448</v>
          </cell>
        </row>
        <row r="559">
          <cell r="A559" t="str">
            <v>081271</v>
          </cell>
          <cell r="B559" t="str">
            <v>NELSON ESTATE</v>
          </cell>
          <cell r="C559" t="str">
            <v>8805-B S 190TH ST</v>
          </cell>
          <cell r="D559" t="str">
            <v>KENT</v>
          </cell>
          <cell r="E559" t="str">
            <v>WA</v>
          </cell>
          <cell r="F559" t="str">
            <v>980311270</v>
          </cell>
        </row>
        <row r="560">
          <cell r="A560" t="str">
            <v>077248</v>
          </cell>
          <cell r="B560" t="str">
            <v>NEVADA COUNTY WINE GUILD</v>
          </cell>
          <cell r="C560" t="str">
            <v>11372 WINTER MOON WAY</v>
          </cell>
          <cell r="D560" t="str">
            <v>NEVADA CITY</v>
          </cell>
          <cell r="E560" t="str">
            <v>CA</v>
          </cell>
          <cell r="F560" t="str">
            <v>959599694</v>
          </cell>
        </row>
        <row r="561">
          <cell r="A561" t="str">
            <v>078062</v>
          </cell>
          <cell r="B561" t="str">
            <v>NEW BELGIUM BREWING COMPANY, INC.</v>
          </cell>
          <cell r="C561" t="str">
            <v>500 LINDEN ST</v>
          </cell>
          <cell r="D561" t="str">
            <v>FORT COLLINS</v>
          </cell>
          <cell r="E561" t="str">
            <v>CO</v>
          </cell>
          <cell r="F561" t="str">
            <v>805240000</v>
          </cell>
        </row>
        <row r="562">
          <cell r="A562" t="str">
            <v>079982</v>
          </cell>
          <cell r="B562" t="str">
            <v>NEW WORLD WINES</v>
          </cell>
          <cell r="C562" t="str">
            <v>2 HENRY ADAMS ST M58</v>
          </cell>
          <cell r="D562" t="str">
            <v>SAN FRANCISCO</v>
          </cell>
          <cell r="E562" t="str">
            <v>CA</v>
          </cell>
          <cell r="F562" t="str">
            <v>941035000</v>
          </cell>
        </row>
        <row r="563">
          <cell r="A563" t="str">
            <v>082138</v>
          </cell>
          <cell r="B563" t="str">
            <v>NEWLAN VINEYARDS &amp;  WINERY</v>
          </cell>
          <cell r="C563" t="str">
            <v>5225 SOLANO AVE</v>
          </cell>
          <cell r="D563" t="str">
            <v>NAPA</v>
          </cell>
          <cell r="E563" t="str">
            <v>CA</v>
          </cell>
          <cell r="F563" t="str">
            <v>94558</v>
          </cell>
        </row>
        <row r="564">
          <cell r="A564" t="str">
            <v>367599</v>
          </cell>
          <cell r="B564" t="str">
            <v>NEWTON VINEYARD</v>
          </cell>
          <cell r="C564" t="str">
            <v>2555 MADRONA AVE</v>
          </cell>
          <cell r="D564" t="str">
            <v>ST HELENA</v>
          </cell>
          <cell r="E564" t="str">
            <v>CA</v>
          </cell>
          <cell r="F564" t="str">
            <v>945740000</v>
          </cell>
        </row>
        <row r="565">
          <cell r="A565" t="str">
            <v>080970</v>
          </cell>
          <cell r="B565" t="str">
            <v>NEYERS VINEYARDS</v>
          </cell>
          <cell r="C565" t="str">
            <v>1485 MAIN ST STE 202A</v>
          </cell>
          <cell r="D565" t="str">
            <v>ST HELENA</v>
          </cell>
          <cell r="E565" t="str">
            <v>CA</v>
          </cell>
          <cell r="F565" t="str">
            <v>945740000</v>
          </cell>
        </row>
        <row r="566">
          <cell r="A566" t="str">
            <v>080907</v>
          </cell>
          <cell r="B566" t="str">
            <v>NICHOLS WINERY &amp; CELLARS</v>
          </cell>
          <cell r="C566" t="str">
            <v>8180 MANITOBA ST #356</v>
          </cell>
          <cell r="D566" t="str">
            <v>PLAYA DEL REY</v>
          </cell>
          <cell r="E566" t="str">
            <v>CA</v>
          </cell>
          <cell r="F566" t="str">
            <v>902938653</v>
          </cell>
        </row>
        <row r="567">
          <cell r="A567" t="str">
            <v>075117</v>
          </cell>
          <cell r="B567" t="str">
            <v>NIEBAUM-COPPOLA ESTATE WINERY, L.P.</v>
          </cell>
          <cell r="C567" t="str">
            <v>1460 NIEBAUM LN</v>
          </cell>
          <cell r="D567" t="str">
            <v>RUTHERFORD</v>
          </cell>
          <cell r="E567" t="str">
            <v>CA</v>
          </cell>
          <cell r="F567" t="str">
            <v>945730000</v>
          </cell>
        </row>
        <row r="568">
          <cell r="A568" t="str">
            <v>080495</v>
          </cell>
          <cell r="B568" t="str">
            <v>NOBLE WINES LTD</v>
          </cell>
          <cell r="C568" t="str">
            <v>818 S DAKOTA ST</v>
          </cell>
          <cell r="D568" t="str">
            <v>SEATTLE</v>
          </cell>
          <cell r="E568" t="str">
            <v>WA</v>
          </cell>
          <cell r="F568" t="str">
            <v>981080000</v>
          </cell>
        </row>
        <row r="569">
          <cell r="A569" t="str">
            <v>074333</v>
          </cell>
          <cell r="B569" t="str">
            <v>NORMAN VINEYARDS</v>
          </cell>
          <cell r="C569" t="str">
            <v>7450 VINEYARD DR</v>
          </cell>
          <cell r="D569" t="str">
            <v>PASO ROBLES</v>
          </cell>
          <cell r="E569" t="str">
            <v>CA</v>
          </cell>
          <cell r="F569" t="str">
            <v>934460000</v>
          </cell>
        </row>
        <row r="570">
          <cell r="A570" t="str">
            <v>080944</v>
          </cell>
          <cell r="B570" t="str">
            <v>NORTH CASCADES BREWING CO.</v>
          </cell>
          <cell r="C570" t="str">
            <v>1410 KOPE RD</v>
          </cell>
          <cell r="D570" t="str">
            <v>BELLINGHAM</v>
          </cell>
          <cell r="E570" t="str">
            <v>WA</v>
          </cell>
          <cell r="F570" t="str">
            <v>982260000</v>
          </cell>
        </row>
        <row r="571">
          <cell r="A571" t="str">
            <v>077590</v>
          </cell>
          <cell r="B571" t="str">
            <v>NORTH COAST BREWING CO.</v>
          </cell>
          <cell r="C571" t="str">
            <v>444 N MAIN ST</v>
          </cell>
          <cell r="D571" t="str">
            <v>FORT BRAGG</v>
          </cell>
          <cell r="E571" t="str">
            <v>CA</v>
          </cell>
          <cell r="F571" t="str">
            <v>954373216</v>
          </cell>
        </row>
        <row r="572">
          <cell r="A572" t="str">
            <v>356578</v>
          </cell>
          <cell r="B572" t="str">
            <v>NORTH FORK BREWERS</v>
          </cell>
          <cell r="C572" t="str">
            <v>6186 MT BAKER HWY</v>
          </cell>
          <cell r="D572" t="str">
            <v>DEMING</v>
          </cell>
          <cell r="E572" t="str">
            <v>WA</v>
          </cell>
          <cell r="F572" t="str">
            <v>982440000</v>
          </cell>
        </row>
        <row r="573">
          <cell r="A573" t="str">
            <v>077925</v>
          </cell>
          <cell r="B573" t="str">
            <v>NORTHERN LIGHTS BREWING COMPANY</v>
          </cell>
          <cell r="C573" t="str">
            <v>1701 S LAWSON ST</v>
          </cell>
          <cell r="D573" t="str">
            <v>AIRWAY HEIGHTS</v>
          </cell>
          <cell r="E573" t="str">
            <v>WA</v>
          </cell>
          <cell r="F573" t="str">
            <v>990010000</v>
          </cell>
        </row>
        <row r="574">
          <cell r="A574" t="str">
            <v>080057</v>
          </cell>
          <cell r="B574" t="str">
            <v>NORTHWEST BREWWERKS</v>
          </cell>
          <cell r="C574" t="str">
            <v>12437 116TH AVE NE</v>
          </cell>
          <cell r="D574" t="str">
            <v>KIRKLAND</v>
          </cell>
          <cell r="E574" t="str">
            <v>WA</v>
          </cell>
          <cell r="F574" t="str">
            <v>980340000</v>
          </cell>
        </row>
        <row r="575">
          <cell r="A575" t="str">
            <v>080706</v>
          </cell>
          <cell r="B575" t="str">
            <v>NORTHWEST PURVEYORS</v>
          </cell>
          <cell r="C575" t="str">
            <v>3810 GALVIN RD</v>
          </cell>
          <cell r="D575" t="str">
            <v>CENTRALIA</v>
          </cell>
          <cell r="E575" t="str">
            <v>WA</v>
          </cell>
          <cell r="F575" t="str">
            <v>985319055</v>
          </cell>
        </row>
        <row r="576">
          <cell r="A576" t="str">
            <v>078706</v>
          </cell>
          <cell r="B576" t="str">
            <v>NORTHWEST SAUSAGE &amp; DELI/YOUNG'S BREWING CO.</v>
          </cell>
          <cell r="C576" t="str">
            <v>5945 PRATHER RD</v>
          </cell>
          <cell r="D576" t="str">
            <v>CENTRALIA</v>
          </cell>
          <cell r="E576" t="str">
            <v>WA</v>
          </cell>
          <cell r="F576" t="str">
            <v>985319618</v>
          </cell>
        </row>
        <row r="577">
          <cell r="A577" t="str">
            <v>079584</v>
          </cell>
          <cell r="B577" t="str">
            <v>NORTHWEST SELECT WINES AND SPIRITS</v>
          </cell>
          <cell r="C577" t="str">
            <v>724 N HOGAN</v>
          </cell>
          <cell r="D577" t="str">
            <v>SPOKANE</v>
          </cell>
          <cell r="E577" t="str">
            <v>WA</v>
          </cell>
          <cell r="F577" t="str">
            <v>992020000</v>
          </cell>
        </row>
        <row r="578">
          <cell r="A578" t="str">
            <v>070773</v>
          </cell>
          <cell r="B578" t="str">
            <v>NORTHWEST WINE CO.</v>
          </cell>
          <cell r="C578" t="str">
            <v>3900 D INDUSTRY DR E</v>
          </cell>
          <cell r="D578" t="str">
            <v>TACOMA</v>
          </cell>
          <cell r="E578" t="str">
            <v>WA</v>
          </cell>
          <cell r="F578" t="str">
            <v>984241855</v>
          </cell>
        </row>
        <row r="579">
          <cell r="A579" t="str">
            <v>080167</v>
          </cell>
          <cell r="B579" t="str">
            <v>NOVA WINES, INC.</v>
          </cell>
          <cell r="C579" t="str">
            <v>7830-40 ST HELENA HWY STE 14</v>
          </cell>
          <cell r="D579" t="str">
            <v>OAKVILLE</v>
          </cell>
          <cell r="E579" t="str">
            <v>CA</v>
          </cell>
          <cell r="F579" t="str">
            <v>94562</v>
          </cell>
        </row>
        <row r="580">
          <cell r="A580" t="str">
            <v>079804</v>
          </cell>
          <cell r="B580" t="str">
            <v>NW BREWHOUSE &amp; GRILL</v>
          </cell>
          <cell r="C580" t="str">
            <v>7950 164TH AVE NE</v>
          </cell>
          <cell r="D580" t="str">
            <v>REDMOND</v>
          </cell>
          <cell r="E580" t="str">
            <v>WA</v>
          </cell>
          <cell r="F580" t="str">
            <v>980523842</v>
          </cell>
        </row>
        <row r="581">
          <cell r="A581" t="str">
            <v>080831</v>
          </cell>
          <cell r="B581" t="str">
            <v>O.S. WINERY</v>
          </cell>
          <cell r="C581" t="str">
            <v>12629 SW CEMETERY RD</v>
          </cell>
          <cell r="D581" t="str">
            <v>VASHON ISLAND</v>
          </cell>
          <cell r="E581" t="str">
            <v>WA</v>
          </cell>
          <cell r="F581" t="str">
            <v>980705511</v>
          </cell>
        </row>
        <row r="582">
          <cell r="A582" t="str">
            <v>356626</v>
          </cell>
          <cell r="B582" t="str">
            <v>OAK HARBOR PUB AND BREWERY</v>
          </cell>
          <cell r="C582" t="str">
            <v>6405 60TH NW</v>
          </cell>
          <cell r="D582" t="str">
            <v>OAK HARBOR</v>
          </cell>
          <cell r="E582" t="str">
            <v>WA</v>
          </cell>
          <cell r="F582" t="str">
            <v>982770000</v>
          </cell>
        </row>
        <row r="583">
          <cell r="A583" t="str">
            <v>362463</v>
          </cell>
          <cell r="B583" t="str">
            <v>OAK KNOLL WINERY</v>
          </cell>
          <cell r="C583" t="str">
            <v>29700 SW BURKHALTER RD</v>
          </cell>
          <cell r="D583" t="str">
            <v>HILLSBORO</v>
          </cell>
          <cell r="E583" t="str">
            <v>OR</v>
          </cell>
          <cell r="F583" t="str">
            <v>971239245</v>
          </cell>
        </row>
        <row r="584">
          <cell r="A584" t="str">
            <v>081560</v>
          </cell>
          <cell r="B584" t="str">
            <v>OAKFORD VINEYARDS</v>
          </cell>
          <cell r="C584" t="str">
            <v>7830-40 ST HELENA HWY</v>
          </cell>
          <cell r="D584" t="str">
            <v>OAKFORD</v>
          </cell>
          <cell r="E584" t="str">
            <v>CA</v>
          </cell>
          <cell r="F584" t="str">
            <v>945620000</v>
          </cell>
        </row>
        <row r="585">
          <cell r="A585" t="str">
            <v>078872</v>
          </cell>
          <cell r="B585" t="str">
            <v>OAKVILLE WINERY</v>
          </cell>
          <cell r="C585" t="str">
            <v>7830-40 ST HELENA HWY</v>
          </cell>
          <cell r="D585" t="str">
            <v>OAKVILLE</v>
          </cell>
          <cell r="E585" t="str">
            <v>CA</v>
          </cell>
          <cell r="F585" t="str">
            <v>945620000</v>
          </cell>
        </row>
        <row r="586">
          <cell r="A586" t="str">
            <v>071911</v>
          </cell>
          <cell r="B586" t="str">
            <v>OAKWOOD CELLARS</v>
          </cell>
          <cell r="C586" t="str">
            <v>40504 N DEMOSS ROAD</v>
          </cell>
          <cell r="D586" t="str">
            <v>BENTON CITY</v>
          </cell>
          <cell r="E586" t="str">
            <v>WA</v>
          </cell>
          <cell r="F586" t="str">
            <v>993200000</v>
          </cell>
        </row>
        <row r="587">
          <cell r="A587" t="str">
            <v>362740</v>
          </cell>
          <cell r="B587" t="str">
            <v>ODOM COMPANY</v>
          </cell>
          <cell r="C587" t="str">
            <v>26 S HANFORD ST</v>
          </cell>
          <cell r="D587" t="str">
            <v>SEATTLE</v>
          </cell>
          <cell r="E587" t="str">
            <v>WA</v>
          </cell>
          <cell r="F587" t="str">
            <v>981240627</v>
          </cell>
        </row>
        <row r="588">
          <cell r="A588" t="str">
            <v>074012</v>
          </cell>
          <cell r="B588" t="str">
            <v>ODOM NORTHWEST BEVERAGES</v>
          </cell>
          <cell r="C588" t="str">
            <v>1177 ABADIE ST</v>
          </cell>
          <cell r="D588" t="str">
            <v>WALLA WALLA</v>
          </cell>
          <cell r="E588" t="str">
            <v>WA</v>
          </cell>
          <cell r="F588" t="str">
            <v>993621601</v>
          </cell>
        </row>
        <row r="589">
          <cell r="A589" t="str">
            <v>363173</v>
          </cell>
          <cell r="B589" t="str">
            <v>ODOM NORTHWEST BEVERAGES</v>
          </cell>
          <cell r="C589" t="str">
            <v>1390 COMMERCIAL WAY</v>
          </cell>
          <cell r="D589" t="str">
            <v>CLARKSTON</v>
          </cell>
          <cell r="E589" t="str">
            <v>WA</v>
          </cell>
          <cell r="F589" t="str">
            <v>994030158</v>
          </cell>
        </row>
        <row r="590">
          <cell r="A590" t="str">
            <v>071696</v>
          </cell>
          <cell r="B590" t="str">
            <v>O'FARRELL DISTRIBUTING COMPANY</v>
          </cell>
          <cell r="C590" t="str">
            <v>2216 CENTER ST</v>
          </cell>
          <cell r="D590" t="str">
            <v>TACOMA</v>
          </cell>
          <cell r="E590" t="str">
            <v>WA</v>
          </cell>
          <cell r="F590" t="str">
            <v>984097637</v>
          </cell>
        </row>
        <row r="591">
          <cell r="A591" t="str">
            <v>081042</v>
          </cell>
          <cell r="B591" t="str">
            <v>OLYMPIC CELLARS</v>
          </cell>
          <cell r="C591" t="str">
            <v>255410 HWY 101</v>
          </cell>
          <cell r="D591" t="str">
            <v>PORT ANGELES</v>
          </cell>
          <cell r="E591" t="str">
            <v>WA</v>
          </cell>
          <cell r="F591" t="str">
            <v>983620000</v>
          </cell>
        </row>
        <row r="592">
          <cell r="A592" t="str">
            <v>352505</v>
          </cell>
          <cell r="B592" t="str">
            <v>OLYMPIC CLUB</v>
          </cell>
          <cell r="C592" t="str">
            <v>112 N TOWER AVE</v>
          </cell>
          <cell r="D592" t="str">
            <v>CENTRALIA</v>
          </cell>
          <cell r="E592" t="str">
            <v>WA</v>
          </cell>
          <cell r="F592" t="str">
            <v>985310000</v>
          </cell>
        </row>
        <row r="593">
          <cell r="A593" t="str">
            <v>358496</v>
          </cell>
          <cell r="B593" t="str">
            <v>OLYMPIC DISTRIBUTING</v>
          </cell>
          <cell r="C593" t="str">
            <v>132 S BAYVIEW AVE</v>
          </cell>
          <cell r="D593" t="str">
            <v>PORT ANGELES</v>
          </cell>
          <cell r="E593" t="str">
            <v>WA</v>
          </cell>
          <cell r="F593" t="str">
            <v>983628605</v>
          </cell>
        </row>
        <row r="594">
          <cell r="A594" t="str">
            <v>079813</v>
          </cell>
          <cell r="B594" t="str">
            <v>ONALASKA BREWING COMPANY</v>
          </cell>
          <cell r="C594" t="str">
            <v>492 N MARKET BLVD</v>
          </cell>
          <cell r="D594" t="str">
            <v>CHEHALIS</v>
          </cell>
          <cell r="E594" t="str">
            <v>WA</v>
          </cell>
          <cell r="F594" t="str">
            <v>985320000</v>
          </cell>
        </row>
        <row r="595">
          <cell r="A595" t="str">
            <v>077493</v>
          </cell>
          <cell r="B595" t="str">
            <v>OPTIMA WINE CELLARS</v>
          </cell>
          <cell r="C595" t="str">
            <v>498 MOORE LN</v>
          </cell>
          <cell r="D595" t="str">
            <v>HEALDSBURG</v>
          </cell>
          <cell r="E595" t="str">
            <v>CA</v>
          </cell>
          <cell r="F595" t="str">
            <v>954484815</v>
          </cell>
        </row>
        <row r="596">
          <cell r="A596" t="str">
            <v>078353</v>
          </cell>
          <cell r="B596" t="str">
            <v>OPUS ONE</v>
          </cell>
          <cell r="C596" t="str">
            <v>7900 ST HELENA HWY</v>
          </cell>
          <cell r="D596" t="str">
            <v>OAKVILLE</v>
          </cell>
          <cell r="E596" t="str">
            <v>CA</v>
          </cell>
          <cell r="F596" t="str">
            <v>945620000</v>
          </cell>
        </row>
        <row r="597">
          <cell r="A597" t="str">
            <v>078892</v>
          </cell>
          <cell r="B597" t="str">
            <v>ORCHARD STREET BREWERY</v>
          </cell>
          <cell r="C597" t="str">
            <v>709 W ORCHARD DR SUITES 1 - 3</v>
          </cell>
          <cell r="D597" t="str">
            <v>BELLINGHAM</v>
          </cell>
          <cell r="E597" t="str">
            <v>WA</v>
          </cell>
          <cell r="F597" t="str">
            <v>982251776</v>
          </cell>
        </row>
        <row r="598">
          <cell r="A598" t="str">
            <v>365379</v>
          </cell>
          <cell r="B598" t="str">
            <v>OZEKI SAN BENITO</v>
          </cell>
          <cell r="C598" t="str">
            <v>249 HILLCREST RD</v>
          </cell>
          <cell r="D598" t="str">
            <v>HOLLISTER</v>
          </cell>
          <cell r="E598" t="str">
            <v>CA</v>
          </cell>
          <cell r="F598" t="str">
            <v>950230000</v>
          </cell>
        </row>
        <row r="599">
          <cell r="A599" t="str">
            <v>082089</v>
          </cell>
          <cell r="B599" t="str">
            <v>PABST BREWING COMPANY</v>
          </cell>
          <cell r="C599" t="str">
            <v>SCHMIDT PL &amp; CUSTER WAY</v>
          </cell>
          <cell r="D599" t="str">
            <v>TUMWATER</v>
          </cell>
          <cell r="E599" t="str">
            <v>WA</v>
          </cell>
          <cell r="F599" t="str">
            <v>98501</v>
          </cell>
        </row>
        <row r="600">
          <cell r="A600" t="str">
            <v>079900</v>
          </cell>
          <cell r="B600" t="str">
            <v>PACIFIC CREST BREWING COMPANY</v>
          </cell>
          <cell r="C600" t="str">
            <v>10845 E MARGINAL WAY S</v>
          </cell>
          <cell r="D600" t="str">
            <v>SEATTLE</v>
          </cell>
          <cell r="E600" t="str">
            <v>WA</v>
          </cell>
          <cell r="F600" t="str">
            <v>981681931</v>
          </cell>
        </row>
        <row r="601">
          <cell r="A601" t="str">
            <v>081249</v>
          </cell>
          <cell r="B601" t="str">
            <v>PACIFIC HORIZON</v>
          </cell>
          <cell r="C601" t="str">
            <v>10320 SE 6TH STE B-9</v>
          </cell>
          <cell r="D601" t="str">
            <v>BELLEVUE</v>
          </cell>
          <cell r="E601" t="str">
            <v>WA</v>
          </cell>
          <cell r="F601" t="str">
            <v>980040000</v>
          </cell>
        </row>
        <row r="602">
          <cell r="A602" t="str">
            <v>080447</v>
          </cell>
          <cell r="B602" t="str">
            <v>PACIFIC RIM BREWING COMPANY</v>
          </cell>
          <cell r="C602" t="str">
            <v>9832 14TH AVE SW</v>
          </cell>
          <cell r="D602" t="str">
            <v>SEATTLE</v>
          </cell>
          <cell r="E602" t="str">
            <v>WA</v>
          </cell>
          <cell r="F602" t="str">
            <v>981060000</v>
          </cell>
        </row>
        <row r="603">
          <cell r="A603" t="str">
            <v>079328</v>
          </cell>
          <cell r="B603" t="str">
            <v>PAHLMEYER</v>
          </cell>
          <cell r="C603" t="str">
            <v>7830-40 ST HELENA HWY</v>
          </cell>
          <cell r="D603" t="str">
            <v>OAKVILLE</v>
          </cell>
          <cell r="E603" t="str">
            <v>CA</v>
          </cell>
          <cell r="F603" t="str">
            <v>94562</v>
          </cell>
        </row>
        <row r="604">
          <cell r="A604" t="str">
            <v>080679</v>
          </cell>
          <cell r="B604" t="str">
            <v>PALM BAY IMPORTS</v>
          </cell>
          <cell r="C604" t="str">
            <v>26 S HANFORD ST</v>
          </cell>
          <cell r="D604" t="str">
            <v>SEATTLE</v>
          </cell>
          <cell r="E604" t="str">
            <v>WA</v>
          </cell>
          <cell r="F604" t="str">
            <v>981240000</v>
          </cell>
        </row>
        <row r="605">
          <cell r="A605" t="str">
            <v>081908</v>
          </cell>
          <cell r="B605" t="str">
            <v>PALMER VINEYARDS</v>
          </cell>
          <cell r="C605" t="str">
            <v>108 SOUND AVE</v>
          </cell>
          <cell r="D605" t="str">
            <v>RIVERHEAD</v>
          </cell>
          <cell r="E605" t="str">
            <v>NY</v>
          </cell>
          <cell r="F605" t="str">
            <v>119011104</v>
          </cell>
        </row>
        <row r="606">
          <cell r="A606" t="str">
            <v>081007</v>
          </cell>
          <cell r="B606" t="str">
            <v>PANORAMA BREWING COMPANY</v>
          </cell>
          <cell r="C606" t="str">
            <v>610 LAURENT ST</v>
          </cell>
          <cell r="D606" t="str">
            <v>SANTA CRUZ</v>
          </cell>
          <cell r="E606" t="str">
            <v>CA</v>
          </cell>
          <cell r="F606" t="str">
            <v>950603548</v>
          </cell>
        </row>
        <row r="607">
          <cell r="A607" t="str">
            <v>074040</v>
          </cell>
          <cell r="B607" t="str">
            <v>PANTHER CREEK CELLARS</v>
          </cell>
          <cell r="C607" t="str">
            <v>455 N IRVINE</v>
          </cell>
          <cell r="D607" t="str">
            <v>MC MINNVILLE</v>
          </cell>
          <cell r="E607" t="str">
            <v>OR</v>
          </cell>
          <cell r="F607" t="str">
            <v>971284200</v>
          </cell>
        </row>
        <row r="608">
          <cell r="A608" t="str">
            <v>081996</v>
          </cell>
          <cell r="B608" t="str">
            <v>PAOLETTI ESTATES WINERY</v>
          </cell>
          <cell r="C608" t="str">
            <v>4501 SILVERADO TRAIL</v>
          </cell>
          <cell r="D608" t="str">
            <v>CALISTOGA</v>
          </cell>
          <cell r="E608" t="str">
            <v>CA</v>
          </cell>
          <cell r="F608" t="str">
            <v>945150000</v>
          </cell>
        </row>
        <row r="609">
          <cell r="A609" t="str">
            <v>078974</v>
          </cell>
          <cell r="B609" t="str">
            <v>PARADIGM WINERY</v>
          </cell>
          <cell r="C609" t="str">
            <v>1307 DWYER RD</v>
          </cell>
          <cell r="D609" t="str">
            <v>OAKVILLE</v>
          </cell>
          <cell r="E609" t="str">
            <v>CA</v>
          </cell>
          <cell r="F609" t="str">
            <v>945620000</v>
          </cell>
        </row>
        <row r="610">
          <cell r="A610" t="str">
            <v>080696</v>
          </cell>
          <cell r="B610" t="str">
            <v>PARAISO SPRINGS VINEYARDS</v>
          </cell>
          <cell r="C610" t="str">
            <v>38060 PARAISO SPRINGS RD</v>
          </cell>
          <cell r="D610" t="str">
            <v>SOLEDAD</v>
          </cell>
          <cell r="E610" t="str">
            <v>CA</v>
          </cell>
          <cell r="F610" t="str">
            <v>93960</v>
          </cell>
        </row>
        <row r="611">
          <cell r="A611" t="str">
            <v>358895</v>
          </cell>
          <cell r="B611" t="str">
            <v>PARDUCCI WINE CELLARS</v>
          </cell>
          <cell r="C611" t="str">
            <v>501 PARDUCCI RD</v>
          </cell>
          <cell r="D611" t="str">
            <v>UKIAH</v>
          </cell>
          <cell r="E611" t="str">
            <v>CA</v>
          </cell>
          <cell r="F611" t="str">
            <v>954820000</v>
          </cell>
        </row>
        <row r="612">
          <cell r="A612" t="str">
            <v>078619</v>
          </cell>
          <cell r="B612" t="str">
            <v>PARKER STATION</v>
          </cell>
          <cell r="C612" t="str">
            <v>6200 FOXEN CANYON RD</v>
          </cell>
          <cell r="D612" t="str">
            <v>LOS OLIVOS</v>
          </cell>
          <cell r="E612" t="str">
            <v>CA</v>
          </cell>
          <cell r="F612" t="str">
            <v>934410000</v>
          </cell>
        </row>
        <row r="613">
          <cell r="A613" t="str">
            <v>080594</v>
          </cell>
          <cell r="B613" t="str">
            <v>PASEK CELLARS</v>
          </cell>
          <cell r="C613" t="str">
            <v>511 S 1ST</v>
          </cell>
          <cell r="D613" t="str">
            <v>MOUNT VERNON</v>
          </cell>
          <cell r="E613" t="str">
            <v>WA</v>
          </cell>
          <cell r="F613" t="str">
            <v>982730000</v>
          </cell>
        </row>
        <row r="614">
          <cell r="A614" t="str">
            <v>081511</v>
          </cell>
          <cell r="B614" t="str">
            <v>PASTERNAK WINE IMPORTS</v>
          </cell>
          <cell r="C614" t="str">
            <v>777 W PUTNAM AVE</v>
          </cell>
          <cell r="D614" t="str">
            <v>GREENWICH</v>
          </cell>
          <cell r="E614" t="str">
            <v>CT</v>
          </cell>
          <cell r="F614" t="str">
            <v>068305009</v>
          </cell>
        </row>
        <row r="615">
          <cell r="A615" t="str">
            <v>080588</v>
          </cell>
          <cell r="B615" t="str">
            <v>PATERNO IMPORTS</v>
          </cell>
          <cell r="C615" t="str">
            <v>900 ARMOUR DR</v>
          </cell>
          <cell r="D615" t="str">
            <v>LAKE BLUFF</v>
          </cell>
          <cell r="E615" t="str">
            <v>IL</v>
          </cell>
          <cell r="F615" t="str">
            <v>600440000</v>
          </cell>
        </row>
        <row r="616">
          <cell r="A616" t="str">
            <v>074303</v>
          </cell>
          <cell r="B616" t="str">
            <v>PATRICK M. PAUL VINEYARDS</v>
          </cell>
          <cell r="C616" t="str">
            <v>1554 SCHOOL AVE</v>
          </cell>
          <cell r="D616" t="str">
            <v>WALLA WALLA</v>
          </cell>
          <cell r="E616" t="str">
            <v>WA</v>
          </cell>
          <cell r="F616" t="str">
            <v>993629349</v>
          </cell>
        </row>
        <row r="617">
          <cell r="A617" t="str">
            <v>079684</v>
          </cell>
          <cell r="B617" t="str">
            <v>PATZ AND HALL WINE CO</v>
          </cell>
          <cell r="C617" t="str">
            <v>1758 SPRING ST</v>
          </cell>
          <cell r="D617" t="str">
            <v>ST HELENA</v>
          </cell>
          <cell r="E617" t="str">
            <v>CA</v>
          </cell>
          <cell r="F617" t="str">
            <v>945740000</v>
          </cell>
        </row>
        <row r="618">
          <cell r="A618" t="str">
            <v>079653</v>
          </cell>
          <cell r="B618" t="str">
            <v>PAUL HOBBS WINERY</v>
          </cell>
          <cell r="C618" t="str">
            <v>10155 SONOMA HWY</v>
          </cell>
          <cell r="D618" t="str">
            <v>KENWOOD</v>
          </cell>
          <cell r="E618" t="str">
            <v>CA</v>
          </cell>
          <cell r="F618" t="str">
            <v>954520000</v>
          </cell>
        </row>
        <row r="619">
          <cell r="A619" t="str">
            <v>079260</v>
          </cell>
          <cell r="B619" t="str">
            <v>PAUL THOMAS CELLARS</v>
          </cell>
          <cell r="C619" t="str">
            <v>2310 HOLMASON RD</v>
          </cell>
          <cell r="D619" t="str">
            <v>SUNNYSIDE</v>
          </cell>
          <cell r="E619" t="str">
            <v>WA</v>
          </cell>
          <cell r="F619" t="str">
            <v>989430000</v>
          </cell>
        </row>
        <row r="620">
          <cell r="A620" t="str">
            <v>076750</v>
          </cell>
          <cell r="B620" t="str">
            <v>PEACHY CANYON WINERY</v>
          </cell>
          <cell r="C620" t="str">
            <v>4045 PEACHY CANYON RD</v>
          </cell>
          <cell r="D620" t="str">
            <v>PASO ROBLES</v>
          </cell>
          <cell r="E620" t="str">
            <v>CA</v>
          </cell>
          <cell r="F620" t="str">
            <v>934469627</v>
          </cell>
        </row>
        <row r="621">
          <cell r="A621" t="str">
            <v>350892</v>
          </cell>
          <cell r="B621" t="str">
            <v>PEARL BREWING COMPANY</v>
          </cell>
          <cell r="C621" t="str">
            <v>312 PEARL PARKWAY</v>
          </cell>
          <cell r="D621" t="str">
            <v>SAN ANTONIO</v>
          </cell>
          <cell r="E621" t="str">
            <v>TX</v>
          </cell>
          <cell r="F621" t="str">
            <v>782150000</v>
          </cell>
        </row>
        <row r="622">
          <cell r="A622" t="str">
            <v>078787</v>
          </cell>
          <cell r="B622" t="str">
            <v>PELLEGRINI BROS. WINES</v>
          </cell>
          <cell r="C622" t="str">
            <v>10155 SONOMA HWY</v>
          </cell>
          <cell r="D622" t="str">
            <v>KENWOOD</v>
          </cell>
          <cell r="E622" t="str">
            <v>CA</v>
          </cell>
          <cell r="F622" t="str">
            <v>954520000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ge"/>
      <sheetName val="RST Index"/>
      <sheetName val="CTC-SHM Index"/>
      <sheetName val="Ranges"/>
      <sheetName val="Blocks"/>
    </sheet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liq.wa.gov/publications/WineandBeer.as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0">
    <tabColor rgb="FFA6CAF0"/>
    <pageSetUpPr fitToPage="1"/>
  </sheetPr>
  <dimension ref="A1:N56"/>
  <sheetViews>
    <sheetView tabSelected="1" zoomScaleNormal="100" workbookViewId="0">
      <selection activeCell="C7" sqref="C7"/>
    </sheetView>
  </sheetViews>
  <sheetFormatPr defaultColWidth="9.125" defaultRowHeight="0" customHeight="1" zeroHeight="1" x14ac:dyDescent="0.25"/>
  <cols>
    <col min="1" max="1" width="20.25" style="238" customWidth="1"/>
    <col min="2" max="2" width="4.75" style="238" customWidth="1"/>
    <col min="3" max="3" width="38.75" style="238" customWidth="1"/>
    <col min="4" max="4" width="17.75" style="238" customWidth="1"/>
    <col min="5" max="6" width="5.75" style="238" customWidth="1"/>
    <col min="7" max="7" width="13.75" style="238" customWidth="1"/>
    <col min="8" max="8" width="4.75" style="238" customWidth="1"/>
    <col min="9" max="9" width="15.75" style="238" customWidth="1"/>
    <col min="10" max="10" width="4.75" style="238" customWidth="1"/>
    <col min="11" max="11" width="14.75" style="238" customWidth="1"/>
    <col min="12" max="12" width="5.75" style="238" customWidth="1"/>
    <col min="13" max="13" width="4.75" style="238" customWidth="1"/>
    <col min="14" max="14" width="17.75" style="238" customWidth="1"/>
    <col min="15" max="16384" width="9.125" style="238"/>
  </cols>
  <sheetData>
    <row r="1" spans="1:14" ht="20.100000000000001" customHeight="1" x14ac:dyDescent="0.3">
      <c r="A1" s="232"/>
      <c r="B1" s="232"/>
      <c r="C1" s="233"/>
      <c r="D1" s="234"/>
      <c r="E1" s="235"/>
      <c r="F1" s="236"/>
      <c r="G1" s="235"/>
      <c r="H1" s="235"/>
      <c r="I1" s="235"/>
      <c r="J1" s="235"/>
      <c r="K1" s="235"/>
      <c r="L1" s="235"/>
      <c r="M1" s="235"/>
      <c r="N1" s="237" t="s">
        <v>85</v>
      </c>
    </row>
    <row r="2" spans="1:14" ht="20.100000000000001" customHeight="1" x14ac:dyDescent="0.3">
      <c r="A2" s="232"/>
      <c r="B2" s="232"/>
      <c r="C2" s="233"/>
      <c r="D2" s="234"/>
      <c r="E2" s="235"/>
      <c r="F2" s="236"/>
      <c r="G2" s="235"/>
      <c r="H2" s="235"/>
      <c r="I2" s="235"/>
      <c r="J2" s="235"/>
      <c r="K2" s="235"/>
      <c r="L2" s="235"/>
      <c r="M2" s="235"/>
      <c r="N2" s="237" t="s">
        <v>86</v>
      </c>
    </row>
    <row r="3" spans="1:14" ht="17.25" customHeight="1" x14ac:dyDescent="0.3">
      <c r="A3" s="232"/>
      <c r="B3" s="232"/>
      <c r="C3" s="233"/>
      <c r="D3" s="234"/>
      <c r="E3" s="235"/>
      <c r="F3" s="236"/>
      <c r="G3" s="235"/>
      <c r="H3" s="235"/>
      <c r="I3" s="235"/>
      <c r="J3" s="235"/>
      <c r="K3" s="235"/>
      <c r="L3" s="235"/>
      <c r="M3" s="235"/>
      <c r="N3" s="239" t="s">
        <v>76</v>
      </c>
    </row>
    <row r="4" spans="1:14" ht="17.25" customHeight="1" x14ac:dyDescent="0.25">
      <c r="A4" s="232"/>
      <c r="B4" s="232"/>
      <c r="C4" s="233"/>
      <c r="D4" s="234"/>
      <c r="E4" s="235"/>
      <c r="F4" s="236"/>
      <c r="G4" s="235"/>
      <c r="H4" s="235"/>
      <c r="I4" s="235"/>
      <c r="J4" s="235"/>
      <c r="K4" s="235"/>
      <c r="L4" s="235"/>
      <c r="M4" s="235"/>
      <c r="N4" s="240" t="s">
        <v>318</v>
      </c>
    </row>
    <row r="5" spans="1:14" ht="17.399999999999999" customHeight="1" x14ac:dyDescent="0.3">
      <c r="A5" s="232"/>
      <c r="B5" s="232"/>
      <c r="C5" s="233"/>
      <c r="D5" s="234"/>
      <c r="E5" s="234"/>
      <c r="F5" s="236"/>
      <c r="G5" s="235"/>
      <c r="H5" s="235"/>
      <c r="I5" s="235"/>
      <c r="J5" s="424" t="s">
        <v>313</v>
      </c>
      <c r="K5" s="424"/>
      <c r="L5" s="424"/>
      <c r="M5" s="424"/>
      <c r="N5" s="239"/>
    </row>
    <row r="6" spans="1:14" ht="23.1" customHeight="1" x14ac:dyDescent="0.3">
      <c r="A6" s="241"/>
      <c r="B6" s="241"/>
      <c r="C6" s="233"/>
      <c r="D6" s="234"/>
      <c r="E6" s="242"/>
      <c r="F6" s="236"/>
      <c r="G6" s="243"/>
      <c r="H6" s="236"/>
      <c r="I6" s="244"/>
      <c r="J6" s="425" t="s">
        <v>314</v>
      </c>
      <c r="K6" s="425"/>
      <c r="L6" s="425"/>
      <c r="M6" s="425"/>
      <c r="N6" s="239"/>
    </row>
    <row r="7" spans="1:14" ht="23.1" customHeight="1" x14ac:dyDescent="0.3">
      <c r="A7" s="414" t="s">
        <v>11</v>
      </c>
      <c r="B7" s="415"/>
      <c r="C7" s="219"/>
      <c r="D7" s="411" t="s">
        <v>323</v>
      </c>
      <c r="E7" s="2"/>
      <c r="F7" s="1"/>
      <c r="G7" s="3"/>
      <c r="H7" s="236"/>
      <c r="I7" s="236"/>
      <c r="J7" s="434" t="s">
        <v>12</v>
      </c>
      <c r="K7" s="435"/>
      <c r="L7" s="435"/>
      <c r="M7" s="436"/>
      <c r="N7" s="406"/>
    </row>
    <row r="8" spans="1:14" ht="23.1" customHeight="1" x14ac:dyDescent="0.3">
      <c r="A8" s="414" t="s">
        <v>13</v>
      </c>
      <c r="B8" s="415"/>
      <c r="C8" s="416"/>
      <c r="D8" s="417"/>
      <c r="E8" s="417"/>
      <c r="F8" s="417"/>
      <c r="G8" s="418"/>
      <c r="H8" s="419" t="s">
        <v>14</v>
      </c>
      <c r="I8" s="420"/>
      <c r="J8" s="421"/>
      <c r="K8" s="422"/>
      <c r="L8" s="422"/>
      <c r="M8" s="423"/>
      <c r="N8" s="405" t="s">
        <v>311</v>
      </c>
    </row>
    <row r="9" spans="1:14" ht="23.1" customHeight="1" x14ac:dyDescent="0.3">
      <c r="A9" s="414" t="s">
        <v>15</v>
      </c>
      <c r="B9" s="415"/>
      <c r="C9" s="416"/>
      <c r="D9" s="417"/>
      <c r="E9" s="417"/>
      <c r="F9" s="417"/>
      <c r="G9" s="418"/>
      <c r="H9" s="419" t="s">
        <v>10</v>
      </c>
      <c r="I9" s="420"/>
      <c r="J9" s="434" t="s">
        <v>16</v>
      </c>
      <c r="K9" s="435"/>
      <c r="L9" s="435"/>
      <c r="M9" s="436"/>
      <c r="N9" s="407" t="s">
        <v>312</v>
      </c>
    </row>
    <row r="10" spans="1:14" ht="23.1" customHeight="1" x14ac:dyDescent="0.3">
      <c r="A10" s="414" t="s">
        <v>17</v>
      </c>
      <c r="B10" s="415"/>
      <c r="C10" s="416"/>
      <c r="D10" s="417"/>
      <c r="E10" s="417"/>
      <c r="F10" s="417"/>
      <c r="G10" s="418"/>
      <c r="H10" s="245"/>
      <c r="I10" s="236"/>
      <c r="J10" s="421"/>
      <c r="K10" s="422"/>
      <c r="L10" s="422"/>
      <c r="M10" s="423"/>
      <c r="N10" s="232"/>
    </row>
    <row r="11" spans="1:14" s="246" customFormat="1" ht="11.25" customHeight="1" thickBot="1" x14ac:dyDescent="0.3">
      <c r="A11" s="236"/>
      <c r="B11" s="236"/>
      <c r="C11" s="439"/>
      <c r="D11" s="439"/>
      <c r="E11" s="439"/>
      <c r="F11" s="439"/>
      <c r="G11" s="439"/>
      <c r="H11" s="440"/>
      <c r="I11" s="440"/>
      <c r="J11" s="440"/>
      <c r="K11" s="439"/>
      <c r="L11" s="439"/>
      <c r="M11" s="439"/>
      <c r="N11" s="232"/>
    </row>
    <row r="12" spans="1:14" s="247" customFormat="1" ht="21.9" customHeight="1" x14ac:dyDescent="0.3">
      <c r="A12" s="4" t="s">
        <v>143</v>
      </c>
      <c r="B12" s="5"/>
      <c r="C12" s="5"/>
      <c r="D12" s="5"/>
      <c r="E12" s="5"/>
      <c r="F12" s="6"/>
      <c r="G12" s="6"/>
      <c r="H12" s="6"/>
      <c r="I12" s="6"/>
      <c r="J12" s="5"/>
      <c r="K12" s="5"/>
      <c r="L12" s="7"/>
      <c r="M12" s="441" t="s">
        <v>133</v>
      </c>
      <c r="N12" s="442"/>
    </row>
    <row r="13" spans="1:14" s="248" customFormat="1" ht="20.100000000000001" customHeight="1" x14ac:dyDescent="0.3">
      <c r="A13" s="443" t="s">
        <v>257</v>
      </c>
      <c r="B13" s="444"/>
      <c r="C13" s="444"/>
      <c r="D13" s="444"/>
      <c r="E13" s="444"/>
      <c r="F13" s="444"/>
      <c r="G13" s="444"/>
      <c r="H13" s="444"/>
      <c r="I13" s="444"/>
      <c r="J13" s="8"/>
      <c r="K13" s="8"/>
      <c r="L13" s="9"/>
      <c r="M13" s="445" t="s">
        <v>10</v>
      </c>
      <c r="N13" s="446"/>
    </row>
    <row r="14" spans="1:14" ht="21.9" customHeight="1" x14ac:dyDescent="0.25">
      <c r="A14" s="37" t="s">
        <v>256</v>
      </c>
      <c r="B14" s="10"/>
      <c r="C14" s="10"/>
      <c r="D14" s="10"/>
      <c r="E14" s="10"/>
      <c r="F14" s="10"/>
      <c r="G14" s="10"/>
      <c r="H14" s="10"/>
      <c r="I14" s="11"/>
      <c r="J14" s="450" t="s">
        <v>262</v>
      </c>
      <c r="K14" s="451"/>
      <c r="L14" s="426" t="s">
        <v>9</v>
      </c>
      <c r="M14" s="428"/>
      <c r="N14" s="429"/>
    </row>
    <row r="15" spans="1:14" ht="21.9" customHeight="1" thickBot="1" x14ac:dyDescent="0.3">
      <c r="A15" s="36" t="s">
        <v>255</v>
      </c>
      <c r="B15" s="12"/>
      <c r="C15" s="12"/>
      <c r="D15" s="12"/>
      <c r="E15" s="12"/>
      <c r="F15" s="12"/>
      <c r="G15" s="12"/>
      <c r="H15" s="12"/>
      <c r="I15" s="13"/>
      <c r="J15" s="452" t="s">
        <v>261</v>
      </c>
      <c r="K15" s="453"/>
      <c r="L15" s="427"/>
      <c r="M15" s="430"/>
      <c r="N15" s="431"/>
    </row>
    <row r="16" spans="1:14" s="252" customFormat="1" ht="8.1" customHeight="1" thickBot="1" x14ac:dyDescent="0.3">
      <c r="A16" s="249"/>
      <c r="B16" s="249"/>
      <c r="C16" s="249"/>
      <c r="D16" s="249"/>
      <c r="E16" s="249"/>
      <c r="F16" s="250"/>
      <c r="G16" s="250"/>
      <c r="H16" s="251"/>
      <c r="I16" s="251"/>
      <c r="J16" s="251"/>
      <c r="K16" s="251"/>
      <c r="L16" s="251"/>
      <c r="M16" s="251"/>
      <c r="N16" s="251"/>
    </row>
    <row r="17" spans="1:14" s="246" customFormat="1" ht="21.9" customHeight="1" x14ac:dyDescent="0.3">
      <c r="A17" s="14" t="s">
        <v>88</v>
      </c>
      <c r="B17" s="447" t="s">
        <v>89</v>
      </c>
      <c r="C17" s="448"/>
      <c r="D17" s="448"/>
      <c r="E17" s="448"/>
      <c r="F17" s="448"/>
      <c r="G17" s="448"/>
      <c r="H17" s="448"/>
      <c r="I17" s="448"/>
      <c r="J17" s="448"/>
      <c r="K17" s="448"/>
      <c r="L17" s="449"/>
      <c r="M17" s="432" t="s">
        <v>10</v>
      </c>
      <c r="N17" s="433"/>
    </row>
    <row r="18" spans="1:14" s="246" customFormat="1" ht="20.100000000000001" customHeight="1" x14ac:dyDescent="0.3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253" t="s">
        <v>144</v>
      </c>
      <c r="L18" s="254" t="s">
        <v>2</v>
      </c>
      <c r="M18" s="437"/>
      <c r="N18" s="438"/>
    </row>
    <row r="19" spans="1:14" s="246" customFormat="1" ht="20.100000000000001" customHeight="1" x14ac:dyDescent="0.3">
      <c r="A19" s="459" t="s">
        <v>110</v>
      </c>
      <c r="B19" s="16"/>
      <c r="C19" s="17"/>
      <c r="D19" s="17"/>
      <c r="E19" s="17"/>
      <c r="F19" s="17"/>
      <c r="G19" s="17"/>
      <c r="H19" s="17"/>
      <c r="I19" s="17"/>
      <c r="J19" s="17"/>
      <c r="K19" s="255" t="s">
        <v>145</v>
      </c>
      <c r="L19" s="254" t="s">
        <v>3</v>
      </c>
      <c r="M19" s="460"/>
      <c r="N19" s="461"/>
    </row>
    <row r="20" spans="1:14" s="246" customFormat="1" ht="20.100000000000001" customHeight="1" x14ac:dyDescent="0.3">
      <c r="A20" s="459"/>
      <c r="B20" s="16"/>
      <c r="C20" s="17"/>
      <c r="D20" s="256"/>
      <c r="E20" s="256"/>
      <c r="F20" s="256"/>
      <c r="G20" s="256"/>
      <c r="H20" s="256"/>
      <c r="I20" s="256"/>
      <c r="J20" s="256"/>
      <c r="K20" s="257" t="s">
        <v>146</v>
      </c>
      <c r="L20" s="254" t="s">
        <v>4</v>
      </c>
      <c r="M20" s="460"/>
      <c r="N20" s="461"/>
    </row>
    <row r="21" spans="1:14" s="246" customFormat="1" ht="20.100000000000001" customHeight="1" x14ac:dyDescent="0.3">
      <c r="A21" s="459"/>
      <c r="B21" s="16"/>
      <c r="C21" s="17"/>
      <c r="D21" s="256"/>
      <c r="E21" s="256"/>
      <c r="F21" s="256"/>
      <c r="G21" s="256"/>
      <c r="H21" s="256"/>
      <c r="I21" s="256"/>
      <c r="J21" s="256"/>
      <c r="K21" s="257" t="s">
        <v>147</v>
      </c>
      <c r="L21" s="254" t="s">
        <v>5</v>
      </c>
      <c r="M21" s="460"/>
      <c r="N21" s="461"/>
    </row>
    <row r="22" spans="1:14" s="246" customFormat="1" ht="20.100000000000001" customHeight="1" x14ac:dyDescent="0.3">
      <c r="A22" s="459"/>
      <c r="B22" s="16"/>
      <c r="C22" s="17"/>
      <c r="D22" s="256"/>
      <c r="E22" s="256"/>
      <c r="F22" s="256"/>
      <c r="G22" s="256"/>
      <c r="H22" s="256"/>
      <c r="I22" s="256"/>
      <c r="J22" s="256"/>
      <c r="K22" s="257" t="s">
        <v>148</v>
      </c>
      <c r="L22" s="258" t="s">
        <v>6</v>
      </c>
      <c r="M22" s="460"/>
      <c r="N22" s="461"/>
    </row>
    <row r="23" spans="1:14" s="246" customFormat="1" ht="20.100000000000001" customHeight="1" x14ac:dyDescent="0.3">
      <c r="A23" s="459"/>
      <c r="B23" s="16"/>
      <c r="C23" s="17"/>
      <c r="D23" s="256"/>
      <c r="E23" s="256"/>
      <c r="F23" s="256"/>
      <c r="G23" s="256"/>
      <c r="H23" s="256"/>
      <c r="I23" s="256"/>
      <c r="J23" s="256"/>
      <c r="K23" s="257" t="s">
        <v>149</v>
      </c>
      <c r="L23" s="258" t="s">
        <v>45</v>
      </c>
      <c r="M23" s="460"/>
      <c r="N23" s="461"/>
    </row>
    <row r="24" spans="1:14" s="246" customFormat="1" ht="20.100000000000001" customHeight="1" x14ac:dyDescent="0.3">
      <c r="A24" s="459"/>
      <c r="B24" s="16"/>
      <c r="C24" s="17"/>
      <c r="D24" s="17"/>
      <c r="E24" s="17"/>
      <c r="F24" s="17"/>
      <c r="G24" s="17"/>
      <c r="H24" s="17"/>
      <c r="I24" s="17"/>
      <c r="J24" s="17"/>
      <c r="K24" s="255" t="s">
        <v>150</v>
      </c>
      <c r="L24" s="258" t="s">
        <v>46</v>
      </c>
      <c r="M24" s="460"/>
      <c r="N24" s="461"/>
    </row>
    <row r="25" spans="1:14" s="246" customFormat="1" ht="27.9" customHeight="1" thickBot="1" x14ac:dyDescent="0.45">
      <c r="A25" s="18"/>
      <c r="B25" s="19"/>
      <c r="C25" s="259"/>
      <c r="D25" s="260"/>
      <c r="E25" s="260"/>
      <c r="F25" s="261"/>
      <c r="G25" s="260"/>
      <c r="H25" s="262"/>
      <c r="I25" s="263"/>
      <c r="J25" s="263"/>
      <c r="K25" s="264" t="s">
        <v>282</v>
      </c>
      <c r="L25" s="265" t="s">
        <v>30</v>
      </c>
      <c r="M25" s="454" t="str">
        <f>IF($C$7=0," ",SUM(M18-M19-M20+M21+M22+M23+M24))</f>
        <v xml:space="preserve"> </v>
      </c>
      <c r="N25" s="455"/>
    </row>
    <row r="26" spans="1:14" s="252" customFormat="1" ht="8.1" customHeight="1" thickBot="1" x14ac:dyDescent="0.3">
      <c r="A26" s="456"/>
      <c r="B26" s="456"/>
      <c r="C26" s="456"/>
      <c r="D26" s="249"/>
      <c r="E26" s="249"/>
      <c r="F26" s="457"/>
      <c r="G26" s="457"/>
      <c r="H26" s="458"/>
      <c r="I26" s="458"/>
      <c r="J26" s="458"/>
      <c r="K26" s="458"/>
      <c r="L26" s="266"/>
      <c r="M26" s="458"/>
      <c r="N26" s="458"/>
    </row>
    <row r="27" spans="1:14" ht="20.100000000000001" customHeight="1" x14ac:dyDescent="0.3">
      <c r="A27" s="20" t="s">
        <v>87</v>
      </c>
      <c r="B27" s="21"/>
      <c r="C27" s="21"/>
      <c r="D27" s="21"/>
      <c r="E27" s="22"/>
      <c r="F27" s="462" t="s">
        <v>73</v>
      </c>
      <c r="G27" s="463"/>
      <c r="H27" s="462" t="s">
        <v>74</v>
      </c>
      <c r="I27" s="464"/>
      <c r="J27" s="463"/>
      <c r="K27" s="462" t="s">
        <v>72</v>
      </c>
      <c r="L27" s="463"/>
      <c r="M27" s="462" t="s">
        <v>18</v>
      </c>
      <c r="N27" s="465"/>
    </row>
    <row r="28" spans="1:14" ht="20.100000000000001" customHeight="1" x14ac:dyDescent="0.25">
      <c r="A28" s="466" t="s">
        <v>151</v>
      </c>
      <c r="B28" s="467"/>
      <c r="C28" s="467"/>
      <c r="D28" s="467"/>
      <c r="E28" s="468"/>
      <c r="F28" s="469" t="s">
        <v>10</v>
      </c>
      <c r="G28" s="470"/>
      <c r="H28" s="469" t="s">
        <v>10</v>
      </c>
      <c r="I28" s="471"/>
      <c r="J28" s="470"/>
      <c r="K28" s="469" t="s">
        <v>10</v>
      </c>
      <c r="L28" s="470"/>
      <c r="M28" s="469" t="s">
        <v>10</v>
      </c>
      <c r="N28" s="472"/>
    </row>
    <row r="29" spans="1:14" ht="24" customHeight="1" thickBot="1" x14ac:dyDescent="0.35">
      <c r="A29" s="473" t="s">
        <v>101</v>
      </c>
      <c r="B29" s="474"/>
      <c r="C29" s="474"/>
      <c r="D29" s="475"/>
      <c r="E29" s="23" t="s">
        <v>22</v>
      </c>
      <c r="F29" s="476" t="s">
        <v>278</v>
      </c>
      <c r="G29" s="477"/>
      <c r="H29" s="478"/>
      <c r="I29" s="479"/>
      <c r="J29" s="480"/>
      <c r="K29" s="478"/>
      <c r="L29" s="480"/>
      <c r="M29" s="481" t="str">
        <f>IF($C$7=0," ",SUM(H29+K29))</f>
        <v xml:space="preserve"> </v>
      </c>
      <c r="N29" s="482"/>
    </row>
    <row r="30" spans="1:14" s="252" customFormat="1" ht="8.1" customHeight="1" thickBot="1" x14ac:dyDescent="0.3">
      <c r="A30" s="483"/>
      <c r="B30" s="483"/>
      <c r="C30" s="483"/>
      <c r="D30" s="249"/>
      <c r="E30" s="249"/>
      <c r="F30" s="457"/>
      <c r="G30" s="457"/>
      <c r="H30" s="458"/>
      <c r="I30" s="458"/>
      <c r="J30" s="458"/>
      <c r="K30" s="458"/>
      <c r="L30" s="266"/>
      <c r="M30" s="458"/>
      <c r="N30" s="458"/>
    </row>
    <row r="31" spans="1:14" ht="20.100000000000001" customHeight="1" x14ac:dyDescent="0.3">
      <c r="A31" s="484" t="s">
        <v>107</v>
      </c>
      <c r="B31" s="485"/>
      <c r="C31" s="485"/>
      <c r="D31" s="485"/>
      <c r="E31" s="485"/>
      <c r="F31" s="486" t="s">
        <v>73</v>
      </c>
      <c r="G31" s="487"/>
      <c r="H31" s="486" t="s">
        <v>74</v>
      </c>
      <c r="I31" s="488"/>
      <c r="J31" s="487"/>
      <c r="K31" s="486" t="s">
        <v>72</v>
      </c>
      <c r="L31" s="487"/>
      <c r="M31" s="486" t="s">
        <v>18</v>
      </c>
      <c r="N31" s="489"/>
    </row>
    <row r="32" spans="1:14" ht="21.9" customHeight="1" x14ac:dyDescent="0.25">
      <c r="A32" s="490" t="s">
        <v>127</v>
      </c>
      <c r="B32" s="491"/>
      <c r="C32" s="491"/>
      <c r="D32" s="491"/>
      <c r="E32" s="492"/>
      <c r="F32" s="493" t="s">
        <v>10</v>
      </c>
      <c r="G32" s="493"/>
      <c r="H32" s="493" t="s">
        <v>10</v>
      </c>
      <c r="I32" s="493"/>
      <c r="J32" s="493"/>
      <c r="K32" s="493" t="s">
        <v>10</v>
      </c>
      <c r="L32" s="493"/>
      <c r="M32" s="493" t="s">
        <v>10</v>
      </c>
      <c r="N32" s="494"/>
    </row>
    <row r="33" spans="1:14" ht="41.1" customHeight="1" x14ac:dyDescent="0.3">
      <c r="A33" s="495" t="s">
        <v>152</v>
      </c>
      <c r="B33" s="496"/>
      <c r="C33" s="496"/>
      <c r="D33" s="497"/>
      <c r="E33" s="24" t="s">
        <v>39</v>
      </c>
      <c r="F33" s="460"/>
      <c r="G33" s="498"/>
      <c r="H33" s="460"/>
      <c r="I33" s="499"/>
      <c r="J33" s="498"/>
      <c r="K33" s="460"/>
      <c r="L33" s="498"/>
      <c r="M33" s="500" t="str">
        <f>IF($C$7=0," ",SUM(F33+H33+K33))</f>
        <v xml:space="preserve"> </v>
      </c>
      <c r="N33" s="501"/>
    </row>
    <row r="34" spans="1:14" ht="56.1" customHeight="1" thickBot="1" x14ac:dyDescent="0.35">
      <c r="A34" s="502" t="s">
        <v>153</v>
      </c>
      <c r="B34" s="503"/>
      <c r="C34" s="503"/>
      <c r="D34" s="504"/>
      <c r="E34" s="25" t="s">
        <v>23</v>
      </c>
      <c r="F34" s="505"/>
      <c r="G34" s="506"/>
      <c r="H34" s="505"/>
      <c r="I34" s="507"/>
      <c r="J34" s="506"/>
      <c r="K34" s="478"/>
      <c r="L34" s="480"/>
      <c r="M34" s="481" t="str">
        <f>IF($C$7=0," ",SUM(F34+H34+K34))</f>
        <v xml:space="preserve"> </v>
      </c>
      <c r="N34" s="482"/>
    </row>
    <row r="35" spans="1:14" ht="21.9" customHeight="1" thickBot="1" x14ac:dyDescent="0.35">
      <c r="A35" s="514" t="s">
        <v>128</v>
      </c>
      <c r="B35" s="515"/>
      <c r="C35" s="515"/>
      <c r="D35" s="515"/>
      <c r="E35" s="26"/>
      <c r="F35" s="516"/>
      <c r="G35" s="517"/>
      <c r="H35" s="518"/>
      <c r="I35" s="518"/>
      <c r="J35" s="518"/>
      <c r="K35" s="518"/>
      <c r="L35" s="518"/>
      <c r="M35" s="519"/>
      <c r="N35" s="520"/>
    </row>
    <row r="36" spans="1:14" ht="56.1" customHeight="1" x14ac:dyDescent="0.3">
      <c r="A36" s="521" t="s">
        <v>154</v>
      </c>
      <c r="B36" s="522"/>
      <c r="C36" s="522"/>
      <c r="D36" s="523"/>
      <c r="E36" s="27" t="s">
        <v>24</v>
      </c>
      <c r="F36" s="437"/>
      <c r="G36" s="524"/>
      <c r="H36" s="525"/>
      <c r="I36" s="525"/>
      <c r="J36" s="525"/>
      <c r="K36" s="525"/>
      <c r="L36" s="525"/>
      <c r="M36" s="526" t="str">
        <f>IF($C$7=0," ",SUM(F36+H36+K36))</f>
        <v xml:space="preserve"> </v>
      </c>
      <c r="N36" s="527"/>
    </row>
    <row r="37" spans="1:14" ht="45.9" customHeight="1" thickBot="1" x14ac:dyDescent="0.35">
      <c r="A37" s="539" t="s">
        <v>155</v>
      </c>
      <c r="B37" s="540"/>
      <c r="C37" s="540"/>
      <c r="D37" s="541"/>
      <c r="E37" s="24" t="s">
        <v>35</v>
      </c>
      <c r="F37" s="542"/>
      <c r="G37" s="543"/>
      <c r="H37" s="544"/>
      <c r="I37" s="544"/>
      <c r="J37" s="544"/>
      <c r="K37" s="544"/>
      <c r="L37" s="544"/>
      <c r="M37" s="545" t="str">
        <f>IF($C$7=0," ",SUM(F37+H37+K37))</f>
        <v xml:space="preserve"> </v>
      </c>
      <c r="N37" s="546"/>
    </row>
    <row r="38" spans="1:14" ht="36" customHeight="1" thickTop="1" thickBot="1" x14ac:dyDescent="0.35">
      <c r="A38" s="547" t="s">
        <v>285</v>
      </c>
      <c r="B38" s="548"/>
      <c r="C38" s="548"/>
      <c r="D38" s="549"/>
      <c r="E38" s="25" t="s">
        <v>1</v>
      </c>
      <c r="F38" s="550" t="str">
        <f>IF($C$7=0," ",SUM(F36:F37))</f>
        <v xml:space="preserve"> </v>
      </c>
      <c r="G38" s="550"/>
      <c r="H38" s="550" t="str">
        <f>IF($C$7=0," ",SUM(H36:H37))</f>
        <v xml:space="preserve"> </v>
      </c>
      <c r="I38" s="550"/>
      <c r="J38" s="550"/>
      <c r="K38" s="550" t="str">
        <f>IF($C$7=0," ",SUM(K36:K37))</f>
        <v xml:space="preserve"> </v>
      </c>
      <c r="L38" s="550"/>
      <c r="M38" s="550" t="str">
        <f>IF($C$7=0," ",SUM(F38+H38+K38))</f>
        <v xml:space="preserve"> </v>
      </c>
      <c r="N38" s="551"/>
    </row>
    <row r="39" spans="1:14" ht="26.1" customHeight="1" thickBot="1" x14ac:dyDescent="0.35">
      <c r="A39" s="574" t="s">
        <v>281</v>
      </c>
      <c r="B39" s="575"/>
      <c r="C39" s="575"/>
      <c r="D39" s="575"/>
      <c r="E39" s="575"/>
      <c r="F39" s="575"/>
      <c r="G39" s="575"/>
      <c r="H39" s="575"/>
      <c r="I39" s="575"/>
      <c r="J39" s="575"/>
      <c r="K39" s="576"/>
      <c r="L39" s="398" t="s">
        <v>48</v>
      </c>
      <c r="M39" s="577" t="str">
        <f>IF($C$7=0," ",SUM(M33+M34+M38))</f>
        <v xml:space="preserve"> </v>
      </c>
      <c r="N39" s="578"/>
    </row>
    <row r="40" spans="1:14" ht="8.1" customHeight="1" thickBot="1" x14ac:dyDescent="0.3">
      <c r="A40" s="594"/>
      <c r="B40" s="594"/>
      <c r="C40" s="594"/>
      <c r="D40" s="594"/>
      <c r="E40" s="28"/>
      <c r="F40" s="595"/>
      <c r="G40" s="595"/>
      <c r="H40" s="595"/>
      <c r="I40" s="595"/>
      <c r="J40" s="595"/>
      <c r="K40" s="595"/>
      <c r="L40" s="226"/>
      <c r="M40" s="596"/>
      <c r="N40" s="596"/>
    </row>
    <row r="41" spans="1:14" ht="18.899999999999999" customHeight="1" x14ac:dyDescent="0.3">
      <c r="A41" s="571" t="s">
        <v>21</v>
      </c>
      <c r="B41" s="572"/>
      <c r="C41" s="572"/>
      <c r="D41" s="573"/>
      <c r="E41" s="29"/>
      <c r="F41" s="558" t="s">
        <v>90</v>
      </c>
      <c r="G41" s="559"/>
      <c r="H41" s="559"/>
      <c r="I41" s="559"/>
      <c r="J41" s="559"/>
      <c r="K41" s="559"/>
      <c r="L41" s="560"/>
      <c r="M41" s="561" t="s">
        <v>0</v>
      </c>
      <c r="N41" s="562"/>
    </row>
    <row r="42" spans="1:14" ht="32.1" customHeight="1" x14ac:dyDescent="0.3">
      <c r="A42" s="563" t="s">
        <v>38</v>
      </c>
      <c r="B42" s="564"/>
      <c r="C42" s="508"/>
      <c r="D42" s="509"/>
      <c r="E42" s="29"/>
      <c r="F42" s="267"/>
      <c r="G42" s="268"/>
      <c r="H42" s="268"/>
      <c r="I42" s="268"/>
      <c r="J42" s="268"/>
      <c r="K42" s="269" t="s">
        <v>108</v>
      </c>
      <c r="L42" s="399" t="s">
        <v>33</v>
      </c>
      <c r="M42" s="510" t="str">
        <f>IF($C$7=0," ",(ROUND((F38*0.308135),2)))</f>
        <v xml:space="preserve"> </v>
      </c>
      <c r="N42" s="511"/>
    </row>
    <row r="43" spans="1:14" ht="21.9" customHeight="1" x14ac:dyDescent="0.3">
      <c r="A43" s="512" t="s">
        <v>267</v>
      </c>
      <c r="B43" s="513"/>
      <c r="C43" s="569"/>
      <c r="D43" s="570"/>
      <c r="E43" s="29"/>
      <c r="F43" s="267"/>
      <c r="G43" s="268"/>
      <c r="H43" s="268"/>
      <c r="I43" s="268"/>
      <c r="J43" s="268"/>
      <c r="K43" s="269" t="s">
        <v>109</v>
      </c>
      <c r="L43" s="399" t="s">
        <v>32</v>
      </c>
      <c r="M43" s="510" t="str">
        <f>IF($C$7=0," ",(ROUND((H38*0.867623),2)))</f>
        <v xml:space="preserve"> </v>
      </c>
      <c r="N43" s="511"/>
    </row>
    <row r="44" spans="1:14" ht="21.9" customHeight="1" x14ac:dyDescent="0.3">
      <c r="A44" s="512" t="s">
        <v>268</v>
      </c>
      <c r="B44" s="513"/>
      <c r="C44" s="552"/>
      <c r="D44" s="553"/>
      <c r="E44" s="29"/>
      <c r="F44" s="267"/>
      <c r="G44" s="268"/>
      <c r="H44" s="268"/>
      <c r="I44" s="268"/>
      <c r="J44" s="268"/>
      <c r="K44" s="269" t="s">
        <v>289</v>
      </c>
      <c r="L44" s="399" t="s">
        <v>25</v>
      </c>
      <c r="M44" s="510" t="str">
        <f>IF($C$7=0," ",(ROUND((K38*1.717076),2)))</f>
        <v xml:space="preserve"> </v>
      </c>
      <c r="N44" s="511"/>
    </row>
    <row r="45" spans="1:14" ht="24" customHeight="1" x14ac:dyDescent="0.3">
      <c r="A45" s="512" t="s">
        <v>269</v>
      </c>
      <c r="B45" s="513"/>
      <c r="C45" s="554"/>
      <c r="D45" s="555"/>
      <c r="E45" s="30"/>
      <c r="F45" s="270"/>
      <c r="G45" s="271"/>
      <c r="H45" s="271"/>
      <c r="I45" s="271"/>
      <c r="J45" s="271"/>
      <c r="K45" s="272" t="s">
        <v>283</v>
      </c>
      <c r="L45" s="399" t="s">
        <v>26</v>
      </c>
      <c r="M45" s="556" t="str">
        <f>IF($C$7=0,"",SUM(M42:M44))</f>
        <v/>
      </c>
      <c r="N45" s="557"/>
    </row>
    <row r="46" spans="1:14" ht="33.9" customHeight="1" thickBot="1" x14ac:dyDescent="0.35">
      <c r="A46" s="597" t="s">
        <v>56</v>
      </c>
      <c r="B46" s="598"/>
      <c r="C46" s="599"/>
      <c r="D46" s="600"/>
      <c r="E46" s="31"/>
      <c r="F46" s="601" t="s">
        <v>284</v>
      </c>
      <c r="G46" s="602"/>
      <c r="H46" s="602"/>
      <c r="I46" s="602"/>
      <c r="J46" s="602"/>
      <c r="K46" s="603"/>
      <c r="L46" s="273" t="s">
        <v>27</v>
      </c>
      <c r="M46" s="528"/>
      <c r="N46" s="529"/>
    </row>
    <row r="47" spans="1:14" ht="21.9" customHeight="1" thickBot="1" x14ac:dyDescent="0.35">
      <c r="A47" s="536"/>
      <c r="B47" s="536"/>
      <c r="C47" s="536"/>
      <c r="D47" s="536"/>
      <c r="E47" s="31"/>
      <c r="F47" s="402"/>
      <c r="G47" s="403"/>
      <c r="H47" s="403"/>
      <c r="I47" s="403"/>
      <c r="J47" s="403"/>
      <c r="K47" s="404" t="s">
        <v>299</v>
      </c>
      <c r="L47" s="273" t="s">
        <v>28</v>
      </c>
      <c r="M47" s="537"/>
      <c r="N47" s="538"/>
    </row>
    <row r="48" spans="1:14" ht="69.900000000000006" customHeight="1" x14ac:dyDescent="0.4">
      <c r="A48" s="530" t="s">
        <v>34</v>
      </c>
      <c r="B48" s="531"/>
      <c r="C48" s="531"/>
      <c r="D48" s="532"/>
      <c r="E48" s="32"/>
      <c r="F48" s="533" t="s">
        <v>300</v>
      </c>
      <c r="G48" s="534"/>
      <c r="H48" s="534"/>
      <c r="I48" s="534"/>
      <c r="J48" s="534"/>
      <c r="K48" s="535"/>
      <c r="L48" s="399" t="s">
        <v>29</v>
      </c>
      <c r="M48" s="510" t="str">
        <f>IF($C$7=0," ",(ROUND((SUM(M29+M39-F33-F34-F38-M47)*0.08),2)))</f>
        <v xml:space="preserve"> </v>
      </c>
      <c r="N48" s="511"/>
    </row>
    <row r="49" spans="1:14" ht="33.9" customHeight="1" x14ac:dyDescent="0.3">
      <c r="A49" s="565" t="s">
        <v>272</v>
      </c>
      <c r="B49" s="566"/>
      <c r="C49" s="584"/>
      <c r="D49" s="585"/>
      <c r="E49" s="33"/>
      <c r="F49" s="586" t="s">
        <v>106</v>
      </c>
      <c r="G49" s="587"/>
      <c r="H49" s="587"/>
      <c r="I49" s="587"/>
      <c r="J49" s="587"/>
      <c r="K49" s="588"/>
      <c r="L49" s="399" t="s">
        <v>36</v>
      </c>
      <c r="M49" s="510" t="str">
        <f>IF($C$7=0," ",(M45+M46+M48))</f>
        <v xml:space="preserve"> </v>
      </c>
      <c r="N49" s="511"/>
    </row>
    <row r="50" spans="1:14" ht="33.9" customHeight="1" thickBot="1" x14ac:dyDescent="0.35">
      <c r="A50" s="567" t="s">
        <v>271</v>
      </c>
      <c r="B50" s="568"/>
      <c r="C50" s="589"/>
      <c r="D50" s="590"/>
      <c r="E50" s="34"/>
      <c r="F50" s="591" t="s">
        <v>156</v>
      </c>
      <c r="G50" s="592"/>
      <c r="H50" s="592"/>
      <c r="I50" s="592"/>
      <c r="J50" s="592"/>
      <c r="K50" s="593"/>
      <c r="L50" s="399" t="s">
        <v>37</v>
      </c>
      <c r="M50" s="528"/>
      <c r="N50" s="529"/>
    </row>
    <row r="51" spans="1:14" s="246" customFormat="1" ht="33.9" customHeight="1" thickBot="1" x14ac:dyDescent="0.45">
      <c r="A51" s="274" t="s">
        <v>319</v>
      </c>
      <c r="B51" s="275"/>
      <c r="C51" s="275"/>
      <c r="D51" s="275"/>
      <c r="E51" s="35"/>
      <c r="F51" s="579" t="s">
        <v>91</v>
      </c>
      <c r="G51" s="580"/>
      <c r="H51" s="580"/>
      <c r="I51" s="580"/>
      <c r="J51" s="580"/>
      <c r="K51" s="581"/>
      <c r="L51" s="400" t="s">
        <v>298</v>
      </c>
      <c r="M51" s="582" t="str">
        <f>IF($C$7=0,"",SUM(M49+M50))</f>
        <v/>
      </c>
      <c r="N51" s="583"/>
    </row>
    <row r="52" spans="1:14" ht="13.2" x14ac:dyDescent="0.25"/>
    <row r="53" spans="1:14" ht="13.2" x14ac:dyDescent="0.25"/>
    <row r="54" spans="1:14" ht="13.2" x14ac:dyDescent="0.25"/>
    <row r="55" spans="1:14" ht="13.2" hidden="1" x14ac:dyDescent="0.25"/>
    <row r="56" spans="1:14" ht="13.2" hidden="1" x14ac:dyDescent="0.25"/>
  </sheetData>
  <sheetProtection sheet="1" objects="1" scenarios="1"/>
  <mergeCells count="141">
    <mergeCell ref="M48:N48"/>
    <mergeCell ref="A49:B49"/>
    <mergeCell ref="A50:B50"/>
    <mergeCell ref="C43:D43"/>
    <mergeCell ref="M43:N43"/>
    <mergeCell ref="A41:D41"/>
    <mergeCell ref="A39:K39"/>
    <mergeCell ref="M39:N39"/>
    <mergeCell ref="F51:K51"/>
    <mergeCell ref="M51:N51"/>
    <mergeCell ref="C49:D49"/>
    <mergeCell ref="F49:K49"/>
    <mergeCell ref="M49:N49"/>
    <mergeCell ref="C50:D50"/>
    <mergeCell ref="F50:K50"/>
    <mergeCell ref="M50:N50"/>
    <mergeCell ref="A40:D40"/>
    <mergeCell ref="F40:G40"/>
    <mergeCell ref="H40:I40"/>
    <mergeCell ref="J40:K40"/>
    <mergeCell ref="M40:N40"/>
    <mergeCell ref="A46:B46"/>
    <mergeCell ref="C46:D46"/>
    <mergeCell ref="F46:K46"/>
    <mergeCell ref="M46:N46"/>
    <mergeCell ref="A48:D48"/>
    <mergeCell ref="F48:K48"/>
    <mergeCell ref="A47:D47"/>
    <mergeCell ref="M47:N47"/>
    <mergeCell ref="A37:D37"/>
    <mergeCell ref="F37:G37"/>
    <mergeCell ref="H37:J37"/>
    <mergeCell ref="K37:L37"/>
    <mergeCell ref="M37:N37"/>
    <mergeCell ref="A38:D38"/>
    <mergeCell ref="F38:G38"/>
    <mergeCell ref="H38:J38"/>
    <mergeCell ref="K38:L38"/>
    <mergeCell ref="M38:N38"/>
    <mergeCell ref="A44:B44"/>
    <mergeCell ref="C44:D44"/>
    <mergeCell ref="M44:N44"/>
    <mergeCell ref="A45:B45"/>
    <mergeCell ref="C45:D45"/>
    <mergeCell ref="M45:N45"/>
    <mergeCell ref="F41:L41"/>
    <mergeCell ref="M41:N41"/>
    <mergeCell ref="A42:B42"/>
    <mergeCell ref="C42:D42"/>
    <mergeCell ref="M42:N42"/>
    <mergeCell ref="A43:B43"/>
    <mergeCell ref="A35:D35"/>
    <mergeCell ref="F35:G35"/>
    <mergeCell ref="H35:J35"/>
    <mergeCell ref="K35:L35"/>
    <mergeCell ref="M35:N35"/>
    <mergeCell ref="A36:D36"/>
    <mergeCell ref="F36:G36"/>
    <mergeCell ref="H36:J36"/>
    <mergeCell ref="K36:L36"/>
    <mergeCell ref="M36:N36"/>
    <mergeCell ref="A33:D33"/>
    <mergeCell ref="F33:G33"/>
    <mergeCell ref="H33:J33"/>
    <mergeCell ref="K33:L33"/>
    <mergeCell ref="M33:N33"/>
    <mergeCell ref="A34:D34"/>
    <mergeCell ref="F34:G34"/>
    <mergeCell ref="H34:J34"/>
    <mergeCell ref="K34:L34"/>
    <mergeCell ref="M34:N34"/>
    <mergeCell ref="A31:E31"/>
    <mergeCell ref="F31:G31"/>
    <mergeCell ref="H31:J31"/>
    <mergeCell ref="K31:L31"/>
    <mergeCell ref="M31:N31"/>
    <mergeCell ref="A32:E32"/>
    <mergeCell ref="F32:G32"/>
    <mergeCell ref="H32:J32"/>
    <mergeCell ref="K32:L32"/>
    <mergeCell ref="M32:N32"/>
    <mergeCell ref="A29:D29"/>
    <mergeCell ref="F29:G29"/>
    <mergeCell ref="H29:J29"/>
    <mergeCell ref="K29:L29"/>
    <mergeCell ref="M29:N29"/>
    <mergeCell ref="A30:C30"/>
    <mergeCell ref="F30:G30"/>
    <mergeCell ref="H30:I30"/>
    <mergeCell ref="J30:K30"/>
    <mergeCell ref="M30:N30"/>
    <mergeCell ref="F27:G27"/>
    <mergeCell ref="H27:J27"/>
    <mergeCell ref="K27:L27"/>
    <mergeCell ref="M27:N27"/>
    <mergeCell ref="A28:E28"/>
    <mergeCell ref="F28:G28"/>
    <mergeCell ref="H28:J28"/>
    <mergeCell ref="K28:L28"/>
    <mergeCell ref="M28:N28"/>
    <mergeCell ref="M25:N25"/>
    <mergeCell ref="A26:C26"/>
    <mergeCell ref="F26:G26"/>
    <mergeCell ref="H26:I26"/>
    <mergeCell ref="J26:K26"/>
    <mergeCell ref="M26:N26"/>
    <mergeCell ref="A19:A24"/>
    <mergeCell ref="M19:N19"/>
    <mergeCell ref="M20:N20"/>
    <mergeCell ref="M21:N21"/>
    <mergeCell ref="M22:N22"/>
    <mergeCell ref="M23:N23"/>
    <mergeCell ref="M24:N24"/>
    <mergeCell ref="M18:N18"/>
    <mergeCell ref="C11:G11"/>
    <mergeCell ref="H11:J11"/>
    <mergeCell ref="K11:M11"/>
    <mergeCell ref="M12:N12"/>
    <mergeCell ref="A13:I13"/>
    <mergeCell ref="M13:N13"/>
    <mergeCell ref="B17:L17"/>
    <mergeCell ref="J14:K14"/>
    <mergeCell ref="J15:K15"/>
    <mergeCell ref="A8:B8"/>
    <mergeCell ref="C8:G8"/>
    <mergeCell ref="H8:I8"/>
    <mergeCell ref="J8:M8"/>
    <mergeCell ref="J5:M5"/>
    <mergeCell ref="J6:M6"/>
    <mergeCell ref="L14:L15"/>
    <mergeCell ref="M14:N15"/>
    <mergeCell ref="M17:N17"/>
    <mergeCell ref="A9:B9"/>
    <mergeCell ref="C9:G9"/>
    <mergeCell ref="H9:I9"/>
    <mergeCell ref="J9:M9"/>
    <mergeCell ref="A10:B10"/>
    <mergeCell ref="C10:G10"/>
    <mergeCell ref="J10:M10"/>
    <mergeCell ref="A7:B7"/>
    <mergeCell ref="J7:M7"/>
  </mergeCells>
  <printOptions horizontalCentered="1"/>
  <pageMargins left="0" right="0" top="0.25" bottom="0.25" header="0" footer="0"/>
  <pageSetup scale="70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13</xdr:col>
                    <xdr:colOff>876300</xdr:colOff>
                    <xdr:row>7</xdr:row>
                    <xdr:rowOff>190500</xdr:rowOff>
                  </from>
                  <to>
                    <xdr:col>14</xdr:col>
                    <xdr:colOff>22860</xdr:colOff>
                    <xdr:row>8</xdr:row>
                    <xdr:rowOff>274320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6CAF0"/>
    <pageSetUpPr fitToPage="1"/>
  </sheetPr>
  <dimension ref="A1:L641"/>
  <sheetViews>
    <sheetView zoomScaleNormal="100" zoomScaleSheetLayoutView="75" workbookViewId="0">
      <selection activeCell="B7" sqref="B7"/>
    </sheetView>
  </sheetViews>
  <sheetFormatPr defaultColWidth="9.125" defaultRowHeight="0" customHeight="1" zeroHeight="1" x14ac:dyDescent="0.25"/>
  <cols>
    <col min="1" max="1" width="18.75" style="333" customWidth="1"/>
    <col min="2" max="2" width="39.75" style="282" customWidth="1"/>
    <col min="3" max="3" width="17.75" style="282" customWidth="1"/>
    <col min="4" max="4" width="4.75" style="282" customWidth="1"/>
    <col min="5" max="5" width="2.75" style="282" customWidth="1"/>
    <col min="6" max="6" width="16.75" style="334" customWidth="1"/>
    <col min="7" max="7" width="2.75" style="334" customWidth="1"/>
    <col min="8" max="8" width="16.75" style="282" customWidth="1"/>
    <col min="9" max="9" width="2.75" style="282" customWidth="1"/>
    <col min="10" max="10" width="16.75" style="282" customWidth="1"/>
    <col min="11" max="11" width="6.25" style="282" customWidth="1"/>
    <col min="12" max="12" width="19.75" style="282" customWidth="1"/>
    <col min="13" max="16384" width="9.125" style="282"/>
  </cols>
  <sheetData>
    <row r="1" spans="1:12" ht="17.25" customHeight="1" x14ac:dyDescent="0.3">
      <c r="A1" s="276"/>
      <c r="B1" s="277"/>
      <c r="C1" s="278"/>
      <c r="D1" s="278"/>
      <c r="E1" s="279"/>
      <c r="F1" s="280"/>
      <c r="G1" s="280"/>
      <c r="H1" s="280"/>
      <c r="I1" s="280"/>
      <c r="J1" s="280"/>
      <c r="K1" s="280"/>
      <c r="L1" s="281" t="s">
        <v>264</v>
      </c>
    </row>
    <row r="2" spans="1:12" ht="17.100000000000001" customHeight="1" x14ac:dyDescent="0.3">
      <c r="A2" s="276"/>
      <c r="B2" s="277"/>
      <c r="C2" s="278"/>
      <c r="D2" s="278"/>
      <c r="E2" s="279"/>
      <c r="F2" s="280"/>
      <c r="G2" s="280"/>
      <c r="H2" s="279"/>
      <c r="I2" s="279"/>
      <c r="J2" s="279"/>
      <c r="K2" s="279"/>
      <c r="L2" s="281" t="s">
        <v>263</v>
      </c>
    </row>
    <row r="3" spans="1:12" ht="17.100000000000001" customHeight="1" x14ac:dyDescent="0.25">
      <c r="A3" s="276"/>
      <c r="B3" s="277"/>
      <c r="C3" s="278"/>
      <c r="D3" s="278"/>
      <c r="E3" s="279"/>
      <c r="F3" s="283"/>
      <c r="G3" s="283"/>
      <c r="H3" s="279"/>
      <c r="I3" s="279"/>
      <c r="J3" s="279"/>
      <c r="K3" s="279"/>
      <c r="L3" s="284" t="s">
        <v>111</v>
      </c>
    </row>
    <row r="4" spans="1:12" ht="17.100000000000001" customHeight="1" x14ac:dyDescent="0.25">
      <c r="A4" s="276"/>
      <c r="B4" s="277"/>
      <c r="C4" s="278"/>
      <c r="D4" s="278"/>
      <c r="E4" s="279"/>
      <c r="F4" s="283"/>
      <c r="G4" s="283"/>
      <c r="H4" s="279"/>
      <c r="I4" s="289"/>
      <c r="J4" s="289"/>
      <c r="K4" s="289"/>
      <c r="L4" s="285" t="s">
        <v>318</v>
      </c>
    </row>
    <row r="5" spans="1:12" ht="17.100000000000001" customHeight="1" x14ac:dyDescent="0.25">
      <c r="A5" s="276"/>
      <c r="B5" s="277"/>
      <c r="C5" s="278"/>
      <c r="D5" s="278"/>
      <c r="E5" s="279"/>
      <c r="F5" s="283"/>
      <c r="G5" s="283"/>
      <c r="H5" s="279"/>
      <c r="I5" s="630" t="s">
        <v>315</v>
      </c>
      <c r="J5" s="630"/>
      <c r="K5" s="630"/>
      <c r="L5" s="286"/>
    </row>
    <row r="6" spans="1:12" ht="17.100000000000001" customHeight="1" x14ac:dyDescent="0.25">
      <c r="A6" s="287"/>
      <c r="B6" s="277"/>
      <c r="C6" s="278"/>
      <c r="D6" s="278"/>
      <c r="E6" s="279"/>
      <c r="F6" s="283"/>
      <c r="G6" s="288"/>
      <c r="H6" s="289"/>
      <c r="I6" s="631" t="s">
        <v>314</v>
      </c>
      <c r="J6" s="631"/>
      <c r="K6" s="631"/>
      <c r="L6" s="286"/>
    </row>
    <row r="7" spans="1:12" ht="23.1" customHeight="1" x14ac:dyDescent="0.3">
      <c r="A7" s="290" t="s">
        <v>11</v>
      </c>
      <c r="B7" s="139"/>
      <c r="C7" s="412" t="s">
        <v>323</v>
      </c>
      <c r="D7" s="278"/>
      <c r="E7" s="279"/>
      <c r="F7" s="283"/>
      <c r="G7" s="637"/>
      <c r="H7" s="637"/>
      <c r="I7" s="640" t="s">
        <v>12</v>
      </c>
      <c r="J7" s="641"/>
      <c r="K7" s="642"/>
      <c r="L7" s="291"/>
    </row>
    <row r="8" spans="1:12" ht="23.1" customHeight="1" x14ac:dyDescent="0.3">
      <c r="A8" s="290" t="s">
        <v>13</v>
      </c>
      <c r="B8" s="622"/>
      <c r="C8" s="623"/>
      <c r="D8" s="623"/>
      <c r="E8" s="623"/>
      <c r="F8" s="624"/>
      <c r="G8" s="635" t="s">
        <v>14</v>
      </c>
      <c r="H8" s="636"/>
      <c r="I8" s="643"/>
      <c r="J8" s="644"/>
      <c r="K8" s="645"/>
      <c r="L8" s="277" t="s">
        <v>316</v>
      </c>
    </row>
    <row r="9" spans="1:12" ht="23.1" customHeight="1" x14ac:dyDescent="0.3">
      <c r="A9" s="290" t="s">
        <v>15</v>
      </c>
      <c r="B9" s="622"/>
      <c r="C9" s="623"/>
      <c r="D9" s="623"/>
      <c r="E9" s="623"/>
      <c r="F9" s="624"/>
      <c r="G9" s="635" t="s">
        <v>10</v>
      </c>
      <c r="H9" s="636"/>
      <c r="I9" s="640" t="s">
        <v>16</v>
      </c>
      <c r="J9" s="641"/>
      <c r="K9" s="642"/>
      <c r="L9" s="408" t="s">
        <v>317</v>
      </c>
    </row>
    <row r="10" spans="1:12" ht="23.1" customHeight="1" x14ac:dyDescent="0.3">
      <c r="A10" s="290" t="s">
        <v>17</v>
      </c>
      <c r="B10" s="622"/>
      <c r="C10" s="623"/>
      <c r="D10" s="623"/>
      <c r="E10" s="623"/>
      <c r="F10" s="624"/>
      <c r="G10" s="638"/>
      <c r="H10" s="639"/>
      <c r="I10" s="646"/>
      <c r="J10" s="647"/>
      <c r="K10" s="648"/>
      <c r="L10" s="292"/>
    </row>
    <row r="11" spans="1:12" ht="6" customHeight="1" thickBot="1" x14ac:dyDescent="0.3">
      <c r="A11" s="293"/>
      <c r="B11" s="632"/>
      <c r="C11" s="632"/>
      <c r="D11" s="632"/>
      <c r="E11" s="632"/>
      <c r="F11" s="632"/>
      <c r="G11" s="633"/>
      <c r="H11" s="633"/>
      <c r="I11" s="633"/>
      <c r="J11" s="634"/>
      <c r="K11" s="634"/>
      <c r="L11" s="294"/>
    </row>
    <row r="12" spans="1:12" ht="24" customHeight="1" x14ac:dyDescent="0.25">
      <c r="A12" s="613" t="s">
        <v>204</v>
      </c>
      <c r="B12" s="614"/>
      <c r="C12" s="614"/>
      <c r="D12" s="614"/>
      <c r="E12" s="614"/>
      <c r="F12" s="614"/>
      <c r="G12" s="614"/>
      <c r="H12" s="614"/>
      <c r="I12" s="614"/>
      <c r="J12" s="614"/>
      <c r="K12" s="614"/>
      <c r="L12" s="615"/>
    </row>
    <row r="13" spans="1:12" ht="24" customHeight="1" thickBot="1" x14ac:dyDescent="0.3">
      <c r="A13" s="616" t="s">
        <v>307</v>
      </c>
      <c r="B13" s="617"/>
      <c r="C13" s="617"/>
      <c r="D13" s="617"/>
      <c r="E13" s="617"/>
      <c r="F13" s="617"/>
      <c r="G13" s="617"/>
      <c r="H13" s="617"/>
      <c r="I13" s="617"/>
      <c r="J13" s="617"/>
      <c r="K13" s="617"/>
      <c r="L13" s="618"/>
    </row>
    <row r="14" spans="1:12" ht="19.5" customHeight="1" x14ac:dyDescent="0.3">
      <c r="A14" s="295" t="s">
        <v>112</v>
      </c>
      <c r="B14" s="296" t="s">
        <v>203</v>
      </c>
      <c r="C14" s="297"/>
      <c r="D14" s="297"/>
      <c r="E14" s="298"/>
      <c r="F14" s="299"/>
      <c r="G14" s="299"/>
      <c r="H14" s="299"/>
      <c r="I14" s="299"/>
      <c r="J14" s="299"/>
      <c r="K14" s="299"/>
      <c r="L14" s="300"/>
    </row>
    <row r="15" spans="1:12" ht="14.1" customHeight="1" x14ac:dyDescent="0.25">
      <c r="A15" s="301" t="s">
        <v>9</v>
      </c>
      <c r="B15" s="619" t="s">
        <v>2</v>
      </c>
      <c r="C15" s="620"/>
      <c r="D15" s="621"/>
      <c r="E15" s="302" t="s">
        <v>3</v>
      </c>
      <c r="F15" s="303"/>
      <c r="G15" s="304"/>
      <c r="H15" s="303" t="s">
        <v>4</v>
      </c>
      <c r="I15" s="304"/>
      <c r="J15" s="303" t="s">
        <v>5</v>
      </c>
      <c r="K15" s="304"/>
      <c r="L15" s="305" t="s">
        <v>6</v>
      </c>
    </row>
    <row r="16" spans="1:12" ht="14.1" customHeight="1" x14ac:dyDescent="0.25">
      <c r="A16" s="301" t="s">
        <v>7</v>
      </c>
      <c r="B16" s="625" t="s">
        <v>8</v>
      </c>
      <c r="C16" s="626"/>
      <c r="D16" s="627"/>
      <c r="E16" s="306" t="s">
        <v>113</v>
      </c>
      <c r="F16" s="307"/>
      <c r="G16" s="308"/>
      <c r="H16" s="307" t="s">
        <v>74</v>
      </c>
      <c r="I16" s="308"/>
      <c r="J16" s="307" t="s">
        <v>72</v>
      </c>
      <c r="K16" s="308"/>
      <c r="L16" s="309" t="s">
        <v>18</v>
      </c>
    </row>
    <row r="17" spans="1:12" ht="14.1" customHeight="1" x14ac:dyDescent="0.25">
      <c r="A17" s="310" t="s">
        <v>19</v>
      </c>
      <c r="B17" s="311" t="s">
        <v>114</v>
      </c>
      <c r="C17" s="628" t="s">
        <v>20</v>
      </c>
      <c r="D17" s="629"/>
      <c r="E17" s="312" t="s">
        <v>10</v>
      </c>
      <c r="F17" s="313"/>
      <c r="G17" s="314"/>
      <c r="H17" s="313" t="s">
        <v>10</v>
      </c>
      <c r="I17" s="314"/>
      <c r="J17" s="313" t="s">
        <v>10</v>
      </c>
      <c r="K17" s="314"/>
      <c r="L17" s="315" t="s">
        <v>10</v>
      </c>
    </row>
    <row r="18" spans="1:12" ht="23.1" customHeight="1" x14ac:dyDescent="0.3">
      <c r="A18" s="138"/>
      <c r="B18" s="140"/>
      <c r="C18" s="611"/>
      <c r="D18" s="612"/>
      <c r="E18" s="604"/>
      <c r="F18" s="605"/>
      <c r="G18" s="604"/>
      <c r="H18" s="605"/>
      <c r="I18" s="604"/>
      <c r="J18" s="605"/>
      <c r="K18" s="606" t="str">
        <f>IF($B$7=0," ",SUM(E18+G18+I18))</f>
        <v xml:space="preserve"> </v>
      </c>
      <c r="L18" s="607"/>
    </row>
    <row r="19" spans="1:12" ht="23.1" customHeight="1" x14ac:dyDescent="0.3">
      <c r="A19" s="138"/>
      <c r="B19" s="140"/>
      <c r="C19" s="611"/>
      <c r="D19" s="612"/>
      <c r="E19" s="604"/>
      <c r="F19" s="605"/>
      <c r="G19" s="604"/>
      <c r="H19" s="605"/>
      <c r="I19" s="604"/>
      <c r="J19" s="605"/>
      <c r="K19" s="606" t="str">
        <f t="shared" ref="K19:K49" si="0">IF($B$7=0," ",SUM(E19+G19+I19))</f>
        <v xml:space="preserve"> </v>
      </c>
      <c r="L19" s="607"/>
    </row>
    <row r="20" spans="1:12" ht="23.1" customHeight="1" x14ac:dyDescent="0.3">
      <c r="A20" s="138"/>
      <c r="B20" s="140"/>
      <c r="C20" s="611"/>
      <c r="D20" s="612"/>
      <c r="E20" s="604"/>
      <c r="F20" s="605"/>
      <c r="G20" s="604"/>
      <c r="H20" s="605"/>
      <c r="I20" s="604"/>
      <c r="J20" s="605"/>
      <c r="K20" s="606" t="str">
        <f t="shared" si="0"/>
        <v xml:space="preserve"> </v>
      </c>
      <c r="L20" s="607"/>
    </row>
    <row r="21" spans="1:12" ht="23.25" customHeight="1" x14ac:dyDescent="0.3">
      <c r="A21" s="138"/>
      <c r="B21" s="140"/>
      <c r="C21" s="611"/>
      <c r="D21" s="612"/>
      <c r="E21" s="604"/>
      <c r="F21" s="605"/>
      <c r="G21" s="604"/>
      <c r="H21" s="605"/>
      <c r="I21" s="604"/>
      <c r="J21" s="605"/>
      <c r="K21" s="606" t="str">
        <f t="shared" si="0"/>
        <v xml:space="preserve"> </v>
      </c>
      <c r="L21" s="607"/>
    </row>
    <row r="22" spans="1:12" ht="23.1" customHeight="1" x14ac:dyDescent="0.3">
      <c r="A22" s="138"/>
      <c r="B22" s="140"/>
      <c r="C22" s="611"/>
      <c r="D22" s="612"/>
      <c r="E22" s="604"/>
      <c r="F22" s="605"/>
      <c r="G22" s="604"/>
      <c r="H22" s="605"/>
      <c r="I22" s="604"/>
      <c r="J22" s="605"/>
      <c r="K22" s="606" t="str">
        <f t="shared" si="0"/>
        <v xml:space="preserve"> </v>
      </c>
      <c r="L22" s="607"/>
    </row>
    <row r="23" spans="1:12" ht="23.1" customHeight="1" x14ac:dyDescent="0.3">
      <c r="A23" s="138"/>
      <c r="B23" s="140"/>
      <c r="C23" s="611"/>
      <c r="D23" s="612"/>
      <c r="E23" s="604"/>
      <c r="F23" s="605"/>
      <c r="G23" s="604"/>
      <c r="H23" s="605"/>
      <c r="I23" s="604"/>
      <c r="J23" s="605"/>
      <c r="K23" s="606" t="str">
        <f t="shared" si="0"/>
        <v xml:space="preserve"> </v>
      </c>
      <c r="L23" s="607"/>
    </row>
    <row r="24" spans="1:12" ht="23.1" customHeight="1" x14ac:dyDescent="0.3">
      <c r="A24" s="138"/>
      <c r="B24" s="140"/>
      <c r="C24" s="611"/>
      <c r="D24" s="612"/>
      <c r="E24" s="604"/>
      <c r="F24" s="605"/>
      <c r="G24" s="604"/>
      <c r="H24" s="605"/>
      <c r="I24" s="604"/>
      <c r="J24" s="605"/>
      <c r="K24" s="606" t="str">
        <f t="shared" si="0"/>
        <v xml:space="preserve"> </v>
      </c>
      <c r="L24" s="607"/>
    </row>
    <row r="25" spans="1:12" ht="23.1" customHeight="1" x14ac:dyDescent="0.3">
      <c r="A25" s="138"/>
      <c r="B25" s="140"/>
      <c r="C25" s="611"/>
      <c r="D25" s="612"/>
      <c r="E25" s="604"/>
      <c r="F25" s="605"/>
      <c r="G25" s="604"/>
      <c r="H25" s="605"/>
      <c r="I25" s="604"/>
      <c r="J25" s="605"/>
      <c r="K25" s="606" t="str">
        <f t="shared" si="0"/>
        <v xml:space="preserve"> </v>
      </c>
      <c r="L25" s="607"/>
    </row>
    <row r="26" spans="1:12" ht="23.1" customHeight="1" x14ac:dyDescent="0.3">
      <c r="A26" s="138"/>
      <c r="B26" s="140"/>
      <c r="C26" s="611"/>
      <c r="D26" s="612"/>
      <c r="E26" s="604"/>
      <c r="F26" s="605"/>
      <c r="G26" s="604"/>
      <c r="H26" s="605"/>
      <c r="I26" s="604"/>
      <c r="J26" s="605"/>
      <c r="K26" s="606" t="str">
        <f t="shared" si="0"/>
        <v xml:space="preserve"> </v>
      </c>
      <c r="L26" s="607"/>
    </row>
    <row r="27" spans="1:12" ht="23.1" customHeight="1" x14ac:dyDescent="0.3">
      <c r="A27" s="138"/>
      <c r="B27" s="140"/>
      <c r="C27" s="611"/>
      <c r="D27" s="612"/>
      <c r="E27" s="604"/>
      <c r="F27" s="605"/>
      <c r="G27" s="604"/>
      <c r="H27" s="605"/>
      <c r="I27" s="604"/>
      <c r="J27" s="605"/>
      <c r="K27" s="606" t="str">
        <f t="shared" si="0"/>
        <v xml:space="preserve"> </v>
      </c>
      <c r="L27" s="607"/>
    </row>
    <row r="28" spans="1:12" ht="23.1" customHeight="1" x14ac:dyDescent="0.3">
      <c r="A28" s="138"/>
      <c r="B28" s="140"/>
      <c r="C28" s="611"/>
      <c r="D28" s="612"/>
      <c r="E28" s="604"/>
      <c r="F28" s="605"/>
      <c r="G28" s="604"/>
      <c r="H28" s="605"/>
      <c r="I28" s="604"/>
      <c r="J28" s="605"/>
      <c r="K28" s="606" t="str">
        <f t="shared" si="0"/>
        <v xml:space="preserve"> </v>
      </c>
      <c r="L28" s="607"/>
    </row>
    <row r="29" spans="1:12" ht="23.1" customHeight="1" x14ac:dyDescent="0.3">
      <c r="A29" s="138"/>
      <c r="B29" s="140"/>
      <c r="C29" s="611"/>
      <c r="D29" s="612"/>
      <c r="E29" s="604"/>
      <c r="F29" s="605"/>
      <c r="G29" s="604"/>
      <c r="H29" s="605"/>
      <c r="I29" s="604"/>
      <c r="J29" s="605"/>
      <c r="K29" s="606" t="str">
        <f t="shared" si="0"/>
        <v xml:space="preserve"> </v>
      </c>
      <c r="L29" s="607"/>
    </row>
    <row r="30" spans="1:12" ht="23.1" customHeight="1" x14ac:dyDescent="0.3">
      <c r="A30" s="138"/>
      <c r="B30" s="140"/>
      <c r="C30" s="611"/>
      <c r="D30" s="612"/>
      <c r="E30" s="604"/>
      <c r="F30" s="605"/>
      <c r="G30" s="604"/>
      <c r="H30" s="605"/>
      <c r="I30" s="604"/>
      <c r="J30" s="605"/>
      <c r="K30" s="606" t="str">
        <f t="shared" si="0"/>
        <v xml:space="preserve"> </v>
      </c>
      <c r="L30" s="607"/>
    </row>
    <row r="31" spans="1:12" ht="23.1" customHeight="1" x14ac:dyDescent="0.3">
      <c r="A31" s="138"/>
      <c r="B31" s="140"/>
      <c r="C31" s="611"/>
      <c r="D31" s="612"/>
      <c r="E31" s="604"/>
      <c r="F31" s="605"/>
      <c r="G31" s="604"/>
      <c r="H31" s="605"/>
      <c r="I31" s="604"/>
      <c r="J31" s="605"/>
      <c r="K31" s="606" t="str">
        <f t="shared" si="0"/>
        <v xml:space="preserve"> </v>
      </c>
      <c r="L31" s="607"/>
    </row>
    <row r="32" spans="1:12" ht="23.1" customHeight="1" x14ac:dyDescent="0.3">
      <c r="A32" s="138"/>
      <c r="B32" s="140"/>
      <c r="C32" s="611"/>
      <c r="D32" s="612"/>
      <c r="E32" s="604"/>
      <c r="F32" s="605"/>
      <c r="G32" s="604"/>
      <c r="H32" s="605"/>
      <c r="I32" s="604"/>
      <c r="J32" s="605"/>
      <c r="K32" s="606" t="str">
        <f t="shared" si="0"/>
        <v xml:space="preserve"> </v>
      </c>
      <c r="L32" s="607"/>
    </row>
    <row r="33" spans="1:12" ht="23.1" customHeight="1" x14ac:dyDescent="0.3">
      <c r="A33" s="138"/>
      <c r="B33" s="140"/>
      <c r="C33" s="611"/>
      <c r="D33" s="612"/>
      <c r="E33" s="604"/>
      <c r="F33" s="605"/>
      <c r="G33" s="604"/>
      <c r="H33" s="605"/>
      <c r="I33" s="604"/>
      <c r="J33" s="605"/>
      <c r="K33" s="606" t="str">
        <f t="shared" si="0"/>
        <v xml:space="preserve"> </v>
      </c>
      <c r="L33" s="607"/>
    </row>
    <row r="34" spans="1:12" ht="23.1" customHeight="1" x14ac:dyDescent="0.3">
      <c r="A34" s="138"/>
      <c r="B34" s="140"/>
      <c r="C34" s="611"/>
      <c r="D34" s="612"/>
      <c r="E34" s="604"/>
      <c r="F34" s="605"/>
      <c r="G34" s="604"/>
      <c r="H34" s="605"/>
      <c r="I34" s="604"/>
      <c r="J34" s="605"/>
      <c r="K34" s="606" t="str">
        <f t="shared" si="0"/>
        <v xml:space="preserve"> </v>
      </c>
      <c r="L34" s="607"/>
    </row>
    <row r="35" spans="1:12" ht="23.1" customHeight="1" x14ac:dyDescent="0.3">
      <c r="A35" s="138"/>
      <c r="B35" s="140"/>
      <c r="C35" s="611"/>
      <c r="D35" s="612"/>
      <c r="E35" s="604"/>
      <c r="F35" s="605"/>
      <c r="G35" s="604"/>
      <c r="H35" s="605"/>
      <c r="I35" s="604"/>
      <c r="J35" s="605"/>
      <c r="K35" s="606" t="str">
        <f t="shared" si="0"/>
        <v xml:space="preserve"> </v>
      </c>
      <c r="L35" s="607"/>
    </row>
    <row r="36" spans="1:12" ht="23.1" customHeight="1" x14ac:dyDescent="0.3">
      <c r="A36" s="138"/>
      <c r="B36" s="140"/>
      <c r="C36" s="611"/>
      <c r="D36" s="612"/>
      <c r="E36" s="604"/>
      <c r="F36" s="605"/>
      <c r="G36" s="604"/>
      <c r="H36" s="605"/>
      <c r="I36" s="604"/>
      <c r="J36" s="605"/>
      <c r="K36" s="606" t="str">
        <f t="shared" si="0"/>
        <v xml:space="preserve"> </v>
      </c>
      <c r="L36" s="607"/>
    </row>
    <row r="37" spans="1:12" ht="23.1" customHeight="1" x14ac:dyDescent="0.3">
      <c r="A37" s="138"/>
      <c r="B37" s="140"/>
      <c r="C37" s="611"/>
      <c r="D37" s="612"/>
      <c r="E37" s="604"/>
      <c r="F37" s="605"/>
      <c r="G37" s="604"/>
      <c r="H37" s="605"/>
      <c r="I37" s="604"/>
      <c r="J37" s="605"/>
      <c r="K37" s="606" t="str">
        <f t="shared" si="0"/>
        <v xml:space="preserve"> </v>
      </c>
      <c r="L37" s="607"/>
    </row>
    <row r="38" spans="1:12" ht="23.1" customHeight="1" x14ac:dyDescent="0.3">
      <c r="A38" s="138"/>
      <c r="B38" s="140"/>
      <c r="C38" s="611"/>
      <c r="D38" s="612"/>
      <c r="E38" s="604"/>
      <c r="F38" s="605"/>
      <c r="G38" s="604"/>
      <c r="H38" s="605"/>
      <c r="I38" s="604"/>
      <c r="J38" s="605"/>
      <c r="K38" s="606" t="str">
        <f t="shared" si="0"/>
        <v xml:space="preserve"> </v>
      </c>
      <c r="L38" s="607"/>
    </row>
    <row r="39" spans="1:12" ht="23.1" customHeight="1" x14ac:dyDescent="0.3">
      <c r="A39" s="138"/>
      <c r="B39" s="140"/>
      <c r="C39" s="611"/>
      <c r="D39" s="612"/>
      <c r="E39" s="604"/>
      <c r="F39" s="605"/>
      <c r="G39" s="604"/>
      <c r="H39" s="605"/>
      <c r="I39" s="604"/>
      <c r="J39" s="605"/>
      <c r="K39" s="606" t="str">
        <f t="shared" si="0"/>
        <v xml:space="preserve"> </v>
      </c>
      <c r="L39" s="607"/>
    </row>
    <row r="40" spans="1:12" ht="23.1" customHeight="1" x14ac:dyDescent="0.3">
      <c r="A40" s="138"/>
      <c r="B40" s="140"/>
      <c r="C40" s="611"/>
      <c r="D40" s="612"/>
      <c r="E40" s="604"/>
      <c r="F40" s="605"/>
      <c r="G40" s="604"/>
      <c r="H40" s="605"/>
      <c r="I40" s="604"/>
      <c r="J40" s="605"/>
      <c r="K40" s="606" t="str">
        <f t="shared" si="0"/>
        <v xml:space="preserve"> </v>
      </c>
      <c r="L40" s="607"/>
    </row>
    <row r="41" spans="1:12" ht="23.1" customHeight="1" x14ac:dyDescent="0.3">
      <c r="A41" s="138"/>
      <c r="B41" s="140"/>
      <c r="C41" s="611"/>
      <c r="D41" s="612"/>
      <c r="E41" s="604"/>
      <c r="F41" s="605"/>
      <c r="G41" s="604"/>
      <c r="H41" s="605"/>
      <c r="I41" s="604"/>
      <c r="J41" s="605"/>
      <c r="K41" s="606" t="str">
        <f t="shared" si="0"/>
        <v xml:space="preserve"> </v>
      </c>
      <c r="L41" s="607"/>
    </row>
    <row r="42" spans="1:12" ht="23.1" customHeight="1" x14ac:dyDescent="0.3">
      <c r="A42" s="138"/>
      <c r="B42" s="140"/>
      <c r="C42" s="611"/>
      <c r="D42" s="612"/>
      <c r="E42" s="604"/>
      <c r="F42" s="605"/>
      <c r="G42" s="604"/>
      <c r="H42" s="605"/>
      <c r="I42" s="604"/>
      <c r="J42" s="605"/>
      <c r="K42" s="606" t="str">
        <f t="shared" si="0"/>
        <v xml:space="preserve"> </v>
      </c>
      <c r="L42" s="607"/>
    </row>
    <row r="43" spans="1:12" ht="23.1" customHeight="1" x14ac:dyDescent="0.3">
      <c r="A43" s="138"/>
      <c r="B43" s="140"/>
      <c r="C43" s="611"/>
      <c r="D43" s="612"/>
      <c r="E43" s="604"/>
      <c r="F43" s="605"/>
      <c r="G43" s="604"/>
      <c r="H43" s="605"/>
      <c r="I43" s="604"/>
      <c r="J43" s="605"/>
      <c r="K43" s="606" t="str">
        <f t="shared" si="0"/>
        <v xml:space="preserve"> </v>
      </c>
      <c r="L43" s="607"/>
    </row>
    <row r="44" spans="1:12" ht="23.1" customHeight="1" x14ac:dyDescent="0.3">
      <c r="A44" s="138"/>
      <c r="B44" s="140"/>
      <c r="C44" s="611"/>
      <c r="D44" s="612"/>
      <c r="E44" s="604"/>
      <c r="F44" s="605"/>
      <c r="G44" s="604"/>
      <c r="H44" s="605"/>
      <c r="I44" s="604"/>
      <c r="J44" s="605"/>
      <c r="K44" s="606" t="str">
        <f t="shared" si="0"/>
        <v xml:space="preserve"> </v>
      </c>
      <c r="L44" s="607"/>
    </row>
    <row r="45" spans="1:12" ht="23.1" customHeight="1" x14ac:dyDescent="0.3">
      <c r="A45" s="138"/>
      <c r="B45" s="140"/>
      <c r="C45" s="611"/>
      <c r="D45" s="612"/>
      <c r="E45" s="604"/>
      <c r="F45" s="605"/>
      <c r="G45" s="604"/>
      <c r="H45" s="605"/>
      <c r="I45" s="604"/>
      <c r="J45" s="605"/>
      <c r="K45" s="606" t="str">
        <f t="shared" si="0"/>
        <v xml:space="preserve"> </v>
      </c>
      <c r="L45" s="607"/>
    </row>
    <row r="46" spans="1:12" ht="23.1" customHeight="1" x14ac:dyDescent="0.3">
      <c r="A46" s="138"/>
      <c r="B46" s="140"/>
      <c r="C46" s="611"/>
      <c r="D46" s="612"/>
      <c r="E46" s="604"/>
      <c r="F46" s="605"/>
      <c r="G46" s="604"/>
      <c r="H46" s="605"/>
      <c r="I46" s="604"/>
      <c r="J46" s="605"/>
      <c r="K46" s="606" t="str">
        <f t="shared" si="0"/>
        <v xml:space="preserve"> </v>
      </c>
      <c r="L46" s="607"/>
    </row>
    <row r="47" spans="1:12" ht="23.1" customHeight="1" x14ac:dyDescent="0.3">
      <c r="A47" s="138"/>
      <c r="B47" s="140"/>
      <c r="C47" s="611"/>
      <c r="D47" s="612"/>
      <c r="E47" s="604"/>
      <c r="F47" s="605"/>
      <c r="G47" s="604"/>
      <c r="H47" s="605"/>
      <c r="I47" s="604"/>
      <c r="J47" s="605"/>
      <c r="K47" s="606" t="str">
        <f t="shared" si="0"/>
        <v xml:space="preserve"> </v>
      </c>
      <c r="L47" s="607"/>
    </row>
    <row r="48" spans="1:12" ht="23.1" customHeight="1" x14ac:dyDescent="0.3">
      <c r="A48" s="138"/>
      <c r="B48" s="140"/>
      <c r="C48" s="611"/>
      <c r="D48" s="612"/>
      <c r="E48" s="604"/>
      <c r="F48" s="605"/>
      <c r="G48" s="604"/>
      <c r="H48" s="605"/>
      <c r="I48" s="604"/>
      <c r="J48" s="605"/>
      <c r="K48" s="606" t="str">
        <f t="shared" si="0"/>
        <v xml:space="preserve"> </v>
      </c>
      <c r="L48" s="607"/>
    </row>
    <row r="49" spans="1:12" ht="23.1" customHeight="1" x14ac:dyDescent="0.3">
      <c r="A49" s="138"/>
      <c r="B49" s="140"/>
      <c r="C49" s="611"/>
      <c r="D49" s="612"/>
      <c r="E49" s="604"/>
      <c r="F49" s="605"/>
      <c r="G49" s="604"/>
      <c r="H49" s="605"/>
      <c r="I49" s="604"/>
      <c r="J49" s="605"/>
      <c r="K49" s="606" t="str">
        <f t="shared" si="0"/>
        <v xml:space="preserve"> </v>
      </c>
      <c r="L49" s="607"/>
    </row>
    <row r="50" spans="1:12" ht="24.9" customHeight="1" x14ac:dyDescent="0.3">
      <c r="A50" s="316"/>
      <c r="B50" s="317"/>
      <c r="C50" s="318" t="s">
        <v>205</v>
      </c>
      <c r="D50" s="319" t="s">
        <v>45</v>
      </c>
      <c r="E50" s="604"/>
      <c r="F50" s="605"/>
      <c r="G50" s="604"/>
      <c r="H50" s="605"/>
      <c r="I50" s="604"/>
      <c r="J50" s="605"/>
      <c r="K50" s="606" t="str">
        <f>IF($B$7=0," ",SUM(E50+G50+I50))</f>
        <v xml:space="preserve"> </v>
      </c>
      <c r="L50" s="607"/>
    </row>
    <row r="51" spans="1:12" ht="24.9" customHeight="1" thickBot="1" x14ac:dyDescent="0.35">
      <c r="A51" s="320"/>
      <c r="B51" s="321"/>
      <c r="C51" s="322" t="s">
        <v>206</v>
      </c>
      <c r="D51" s="323" t="s">
        <v>46</v>
      </c>
      <c r="E51" s="608" t="str">
        <f>IF($B$7=0," ",SUM(E18:E50))</f>
        <v xml:space="preserve"> </v>
      </c>
      <c r="F51" s="609"/>
      <c r="G51" s="608" t="str">
        <f>IF($B$7=0," ",SUM(G18:G50))</f>
        <v xml:space="preserve"> </v>
      </c>
      <c r="H51" s="609"/>
      <c r="I51" s="608" t="str">
        <f>IF($B$7=0," ",SUM(I18:I50))</f>
        <v xml:space="preserve"> </v>
      </c>
      <c r="J51" s="609"/>
      <c r="K51" s="608" t="str">
        <f>IF($B$7=0," ",SUM(E51+G51+I51))</f>
        <v xml:space="preserve"> </v>
      </c>
      <c r="L51" s="610"/>
    </row>
    <row r="52" spans="1:12" ht="18" customHeight="1" x14ac:dyDescent="0.25">
      <c r="A52" s="324" t="s">
        <v>320</v>
      </c>
      <c r="B52" s="325"/>
      <c r="C52" s="326"/>
      <c r="D52" s="326"/>
      <c r="E52" s="326"/>
      <c r="F52" s="327"/>
      <c r="G52" s="327"/>
      <c r="H52" s="326"/>
      <c r="I52" s="326"/>
      <c r="J52" s="326"/>
      <c r="K52" s="326"/>
      <c r="L52" s="326"/>
    </row>
    <row r="53" spans="1:12" ht="12" customHeight="1" x14ac:dyDescent="0.25">
      <c r="A53" s="328"/>
      <c r="B53" s="329"/>
      <c r="C53" s="330"/>
      <c r="D53" s="330"/>
      <c r="E53" s="330"/>
      <c r="F53" s="331"/>
      <c r="G53" s="331"/>
      <c r="H53" s="330"/>
      <c r="I53" s="330"/>
      <c r="J53" s="330"/>
      <c r="K53" s="330"/>
      <c r="L53" s="330"/>
    </row>
    <row r="54" spans="1:12" ht="12" customHeight="1" x14ac:dyDescent="0.25">
      <c r="A54" s="328"/>
      <c r="B54" s="329"/>
      <c r="C54" s="330"/>
      <c r="D54" s="330"/>
      <c r="E54" s="330"/>
      <c r="F54" s="331"/>
      <c r="G54" s="331"/>
      <c r="H54" s="330"/>
      <c r="I54" s="330"/>
      <c r="J54" s="330"/>
      <c r="K54" s="330"/>
      <c r="L54" s="330"/>
    </row>
    <row r="55" spans="1:12" ht="12" customHeight="1" x14ac:dyDescent="0.25">
      <c r="A55" s="332"/>
      <c r="B55" s="329"/>
      <c r="C55" s="330"/>
      <c r="D55" s="330"/>
      <c r="E55" s="330"/>
      <c r="F55" s="331"/>
      <c r="G55" s="331"/>
      <c r="H55" s="330"/>
      <c r="I55" s="330"/>
      <c r="J55" s="330"/>
      <c r="K55" s="330"/>
      <c r="L55" s="330"/>
    </row>
    <row r="56" spans="1:12" ht="11.25" hidden="1" customHeight="1" x14ac:dyDescent="0.25">
      <c r="A56" s="332"/>
      <c r="B56" s="331"/>
      <c r="C56" s="331"/>
      <c r="D56" s="331"/>
      <c r="E56" s="331"/>
      <c r="F56" s="331"/>
      <c r="G56" s="331"/>
      <c r="H56" s="331"/>
      <c r="I56" s="331"/>
      <c r="J56" s="331"/>
      <c r="K56" s="331"/>
      <c r="L56" s="331"/>
    </row>
    <row r="57" spans="1:12" ht="11.25" hidden="1" customHeight="1" x14ac:dyDescent="0.25">
      <c r="A57" s="332"/>
      <c r="B57" s="331"/>
      <c r="C57" s="331"/>
      <c r="D57" s="331"/>
      <c r="E57" s="331"/>
      <c r="F57" s="331"/>
      <c r="G57" s="331"/>
      <c r="H57" s="331"/>
      <c r="I57" s="331"/>
      <c r="J57" s="331"/>
      <c r="K57" s="331"/>
      <c r="L57" s="331"/>
    </row>
    <row r="58" spans="1:12" ht="11.25" hidden="1" customHeight="1" x14ac:dyDescent="0.25">
      <c r="A58" s="332"/>
      <c r="B58" s="331"/>
      <c r="C58" s="331"/>
      <c r="D58" s="331"/>
      <c r="E58" s="331"/>
      <c r="F58" s="331"/>
      <c r="G58" s="331"/>
      <c r="H58" s="331"/>
      <c r="I58" s="331"/>
      <c r="J58" s="331"/>
      <c r="K58" s="331"/>
      <c r="L58" s="331"/>
    </row>
    <row r="59" spans="1:12" ht="11.25" hidden="1" customHeight="1" x14ac:dyDescent="0.25">
      <c r="A59" s="332"/>
      <c r="B59" s="331"/>
      <c r="C59" s="331"/>
      <c r="D59" s="331"/>
      <c r="E59" s="331"/>
      <c r="F59" s="331"/>
      <c r="G59" s="331"/>
      <c r="H59" s="331"/>
      <c r="I59" s="331"/>
      <c r="J59" s="331"/>
      <c r="K59" s="331"/>
      <c r="L59" s="331"/>
    </row>
    <row r="60" spans="1:12" ht="11.25" hidden="1" customHeight="1" x14ac:dyDescent="0.25">
      <c r="A60" s="332"/>
      <c r="B60" s="331"/>
      <c r="C60" s="331"/>
      <c r="D60" s="331"/>
      <c r="E60" s="331"/>
      <c r="F60" s="331"/>
      <c r="G60" s="331"/>
      <c r="H60" s="331"/>
      <c r="I60" s="331"/>
      <c r="J60" s="331"/>
      <c r="K60" s="331"/>
      <c r="L60" s="331"/>
    </row>
    <row r="61" spans="1:12" ht="11.25" hidden="1" customHeight="1" x14ac:dyDescent="0.25">
      <c r="A61" s="332"/>
      <c r="B61" s="331"/>
      <c r="C61" s="331"/>
      <c r="D61" s="331"/>
      <c r="E61" s="331"/>
      <c r="F61" s="331"/>
      <c r="G61" s="331"/>
      <c r="H61" s="331"/>
      <c r="I61" s="331"/>
      <c r="J61" s="331"/>
      <c r="K61" s="331"/>
      <c r="L61" s="331"/>
    </row>
    <row r="62" spans="1:12" ht="11.25" hidden="1" customHeight="1" x14ac:dyDescent="0.25">
      <c r="A62" s="332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</row>
    <row r="63" spans="1:12" ht="11.25" hidden="1" customHeight="1" x14ac:dyDescent="0.25">
      <c r="A63" s="332"/>
      <c r="B63" s="331"/>
      <c r="C63" s="331"/>
      <c r="D63" s="331"/>
      <c r="E63" s="331"/>
      <c r="F63" s="331"/>
      <c r="G63" s="331"/>
      <c r="H63" s="331"/>
      <c r="I63" s="331"/>
      <c r="J63" s="331"/>
      <c r="K63" s="331"/>
      <c r="L63" s="331"/>
    </row>
    <row r="64" spans="1:12" ht="11.25" hidden="1" customHeight="1" x14ac:dyDescent="0.25">
      <c r="A64" s="332"/>
      <c r="B64" s="331"/>
      <c r="C64" s="331"/>
      <c r="D64" s="331"/>
      <c r="E64" s="331"/>
      <c r="F64" s="331"/>
      <c r="G64" s="331"/>
      <c r="H64" s="331"/>
      <c r="I64" s="331"/>
      <c r="J64" s="331"/>
      <c r="K64" s="331"/>
      <c r="L64" s="331"/>
    </row>
    <row r="65" spans="1:12" ht="11.25" hidden="1" customHeight="1" x14ac:dyDescent="0.25">
      <c r="A65" s="332"/>
      <c r="B65" s="331"/>
      <c r="C65" s="331"/>
      <c r="D65" s="331"/>
      <c r="E65" s="331"/>
      <c r="F65" s="331"/>
      <c r="G65" s="331"/>
      <c r="H65" s="331"/>
      <c r="I65" s="331"/>
      <c r="J65" s="331"/>
      <c r="K65" s="331"/>
      <c r="L65" s="331"/>
    </row>
    <row r="66" spans="1:12" ht="11.25" hidden="1" customHeight="1" x14ac:dyDescent="0.25">
      <c r="A66" s="332"/>
      <c r="B66" s="331"/>
      <c r="C66" s="331"/>
      <c r="D66" s="331"/>
      <c r="E66" s="331"/>
      <c r="F66" s="331"/>
      <c r="G66" s="331"/>
      <c r="H66" s="331"/>
      <c r="I66" s="331"/>
      <c r="J66" s="331"/>
      <c r="K66" s="331"/>
      <c r="L66" s="331"/>
    </row>
    <row r="67" spans="1:12" ht="11.25" hidden="1" customHeight="1" x14ac:dyDescent="0.25">
      <c r="A67" s="332"/>
      <c r="B67" s="331"/>
      <c r="C67" s="331"/>
      <c r="D67" s="331"/>
      <c r="E67" s="331"/>
      <c r="F67" s="331"/>
      <c r="G67" s="331"/>
      <c r="H67" s="331"/>
      <c r="I67" s="331"/>
      <c r="J67" s="331"/>
      <c r="K67" s="331"/>
      <c r="L67" s="331"/>
    </row>
    <row r="68" spans="1:12" ht="11.25" hidden="1" customHeight="1" x14ac:dyDescent="0.25">
      <c r="A68" s="332"/>
      <c r="B68" s="331"/>
      <c r="C68" s="331"/>
      <c r="D68" s="331"/>
      <c r="E68" s="331"/>
      <c r="F68" s="331"/>
      <c r="G68" s="331"/>
      <c r="H68" s="331"/>
      <c r="I68" s="331"/>
      <c r="J68" s="331"/>
      <c r="K68" s="331"/>
      <c r="L68" s="331"/>
    </row>
    <row r="69" spans="1:12" ht="11.25" hidden="1" customHeight="1" x14ac:dyDescent="0.25">
      <c r="A69" s="332"/>
      <c r="B69" s="331"/>
      <c r="C69" s="331"/>
      <c r="D69" s="331"/>
      <c r="E69" s="331"/>
      <c r="F69" s="331"/>
      <c r="G69" s="331"/>
      <c r="H69" s="331"/>
      <c r="I69" s="331"/>
      <c r="J69" s="331"/>
      <c r="K69" s="331"/>
      <c r="L69" s="331"/>
    </row>
    <row r="70" spans="1:12" ht="11.25" hidden="1" customHeight="1" x14ac:dyDescent="0.25">
      <c r="A70" s="332"/>
      <c r="B70" s="331"/>
      <c r="C70" s="331"/>
      <c r="D70" s="331"/>
      <c r="E70" s="331"/>
      <c r="F70" s="331"/>
      <c r="G70" s="331"/>
      <c r="H70" s="331"/>
      <c r="I70" s="331"/>
      <c r="J70" s="331"/>
      <c r="K70" s="331"/>
      <c r="L70" s="331"/>
    </row>
    <row r="71" spans="1:12" ht="11.25" hidden="1" customHeight="1" x14ac:dyDescent="0.25">
      <c r="A71" s="332"/>
      <c r="B71" s="331"/>
      <c r="C71" s="331"/>
      <c r="D71" s="331"/>
      <c r="E71" s="331"/>
      <c r="F71" s="331"/>
      <c r="G71" s="331"/>
      <c r="H71" s="331"/>
      <c r="I71" s="331"/>
      <c r="J71" s="331"/>
      <c r="K71" s="331"/>
      <c r="L71" s="331"/>
    </row>
    <row r="72" spans="1:12" ht="11.25" hidden="1" customHeight="1" x14ac:dyDescent="0.25">
      <c r="A72" s="332"/>
      <c r="B72" s="331"/>
      <c r="C72" s="331"/>
      <c r="D72" s="331"/>
      <c r="E72" s="331"/>
      <c r="F72" s="331"/>
      <c r="G72" s="331"/>
      <c r="H72" s="331"/>
      <c r="I72" s="331"/>
      <c r="J72" s="331"/>
      <c r="K72" s="331"/>
      <c r="L72" s="331"/>
    </row>
    <row r="73" spans="1:12" ht="11.25" hidden="1" customHeight="1" x14ac:dyDescent="0.25">
      <c r="A73" s="332"/>
      <c r="B73" s="331"/>
      <c r="C73" s="331"/>
      <c r="D73" s="331"/>
      <c r="E73" s="331"/>
      <c r="F73" s="331"/>
      <c r="G73" s="331"/>
      <c r="H73" s="331"/>
      <c r="I73" s="331"/>
      <c r="J73" s="331"/>
      <c r="K73" s="331"/>
      <c r="L73" s="331"/>
    </row>
    <row r="74" spans="1:12" ht="11.25" hidden="1" customHeight="1" x14ac:dyDescent="0.25">
      <c r="A74" s="332"/>
      <c r="B74" s="331"/>
      <c r="C74" s="331"/>
      <c r="D74" s="331"/>
      <c r="E74" s="331"/>
      <c r="F74" s="331"/>
      <c r="G74" s="331"/>
      <c r="H74" s="331"/>
      <c r="I74" s="331"/>
      <c r="J74" s="331"/>
      <c r="K74" s="331"/>
      <c r="L74" s="331"/>
    </row>
    <row r="75" spans="1:12" ht="11.25" hidden="1" customHeight="1" x14ac:dyDescent="0.25">
      <c r="A75" s="332"/>
      <c r="B75" s="331"/>
      <c r="C75" s="331"/>
      <c r="D75" s="331"/>
      <c r="E75" s="331"/>
      <c r="F75" s="331"/>
      <c r="G75" s="331"/>
      <c r="H75" s="331"/>
      <c r="I75" s="331"/>
      <c r="J75" s="331"/>
      <c r="K75" s="331"/>
      <c r="L75" s="331"/>
    </row>
    <row r="76" spans="1:12" ht="11.25" hidden="1" customHeight="1" x14ac:dyDescent="0.25">
      <c r="A76" s="332"/>
      <c r="B76" s="331"/>
      <c r="C76" s="331"/>
      <c r="D76" s="331"/>
      <c r="E76" s="331"/>
      <c r="F76" s="331"/>
      <c r="G76" s="331"/>
      <c r="H76" s="331"/>
      <c r="I76" s="331"/>
      <c r="J76" s="331"/>
      <c r="K76" s="331"/>
      <c r="L76" s="331"/>
    </row>
    <row r="77" spans="1:12" ht="11.25" hidden="1" customHeight="1" x14ac:dyDescent="0.25">
      <c r="A77" s="332"/>
      <c r="B77" s="331"/>
      <c r="C77" s="331"/>
      <c r="D77" s="331"/>
      <c r="E77" s="331"/>
      <c r="F77" s="331"/>
      <c r="G77" s="331"/>
      <c r="H77" s="331"/>
      <c r="I77" s="331"/>
      <c r="J77" s="331"/>
      <c r="K77" s="331"/>
      <c r="L77" s="331"/>
    </row>
    <row r="78" spans="1:12" ht="11.25" hidden="1" customHeight="1" x14ac:dyDescent="0.25">
      <c r="A78" s="332"/>
      <c r="B78" s="331"/>
      <c r="C78" s="331"/>
      <c r="D78" s="331"/>
      <c r="E78" s="331"/>
      <c r="F78" s="331"/>
      <c r="G78" s="331"/>
      <c r="H78" s="331"/>
      <c r="I78" s="331"/>
      <c r="J78" s="331"/>
      <c r="K78" s="331"/>
      <c r="L78" s="331"/>
    </row>
    <row r="79" spans="1:12" ht="11.25" hidden="1" customHeight="1" x14ac:dyDescent="0.25">
      <c r="A79" s="332"/>
      <c r="B79" s="331"/>
      <c r="C79" s="331"/>
      <c r="D79" s="331"/>
      <c r="E79" s="331"/>
      <c r="F79" s="331"/>
      <c r="G79" s="331"/>
      <c r="H79" s="331"/>
      <c r="I79" s="331"/>
      <c r="J79" s="331"/>
      <c r="K79" s="331"/>
      <c r="L79" s="331"/>
    </row>
    <row r="80" spans="1:12" ht="11.25" hidden="1" customHeight="1" x14ac:dyDescent="0.25">
      <c r="A80" s="332"/>
      <c r="B80" s="331"/>
      <c r="C80" s="331"/>
      <c r="D80" s="331"/>
      <c r="E80" s="331"/>
      <c r="F80" s="331"/>
      <c r="G80" s="331"/>
      <c r="H80" s="331"/>
      <c r="I80" s="331"/>
      <c r="J80" s="331"/>
      <c r="K80" s="331"/>
      <c r="L80" s="331"/>
    </row>
    <row r="81" ht="11.25" hidden="1" customHeight="1" x14ac:dyDescent="0.25"/>
    <row r="82" ht="11.25" hidden="1" customHeight="1" x14ac:dyDescent="0.25"/>
    <row r="83" ht="11.25" hidden="1" customHeight="1" x14ac:dyDescent="0.25"/>
    <row r="84" ht="11.25" hidden="1" customHeight="1" x14ac:dyDescent="0.25"/>
    <row r="85" ht="11.25" hidden="1" customHeight="1" x14ac:dyDescent="0.25"/>
    <row r="86" ht="11.25" hidden="1" customHeight="1" x14ac:dyDescent="0.25"/>
    <row r="87" ht="11.25" hidden="1" customHeight="1" x14ac:dyDescent="0.25"/>
    <row r="88" ht="11.25" hidden="1" customHeight="1" x14ac:dyDescent="0.25"/>
    <row r="89" ht="11.25" hidden="1" customHeight="1" x14ac:dyDescent="0.25"/>
    <row r="90" ht="11.25" hidden="1" customHeight="1" x14ac:dyDescent="0.25"/>
    <row r="91" ht="11.25" hidden="1" customHeight="1" x14ac:dyDescent="0.25"/>
    <row r="92" ht="11.25" hidden="1" customHeight="1" x14ac:dyDescent="0.25"/>
    <row r="93" ht="11.25" hidden="1" customHeight="1" x14ac:dyDescent="0.25"/>
    <row r="94" ht="11.25" hidden="1" customHeight="1" x14ac:dyDescent="0.25"/>
    <row r="95" ht="11.25" hidden="1" customHeight="1" x14ac:dyDescent="0.25"/>
    <row r="96" ht="11.25" hidden="1" customHeight="1" x14ac:dyDescent="0.25"/>
    <row r="97" ht="11.25" hidden="1" customHeight="1" x14ac:dyDescent="0.25"/>
    <row r="98" ht="11.25" hidden="1" customHeight="1" x14ac:dyDescent="0.25"/>
    <row r="99" ht="11.25" hidden="1" customHeight="1" x14ac:dyDescent="0.25"/>
    <row r="100" ht="11.25" hidden="1" customHeight="1" x14ac:dyDescent="0.25"/>
    <row r="101" ht="11.25" hidden="1" customHeight="1" x14ac:dyDescent="0.25"/>
    <row r="102" ht="11.25" hidden="1" customHeight="1" x14ac:dyDescent="0.25"/>
    <row r="103" ht="11.25" hidden="1" customHeight="1" x14ac:dyDescent="0.25"/>
    <row r="104" ht="11.25" hidden="1" customHeight="1" x14ac:dyDescent="0.25"/>
    <row r="105" ht="11.25" hidden="1" customHeight="1" x14ac:dyDescent="0.25"/>
    <row r="106" ht="11.25" hidden="1" customHeight="1" x14ac:dyDescent="0.25"/>
    <row r="107" ht="11.25" hidden="1" customHeight="1" x14ac:dyDescent="0.25"/>
    <row r="108" ht="11.25" hidden="1" customHeight="1" x14ac:dyDescent="0.25"/>
    <row r="109" ht="11.25" hidden="1" customHeight="1" x14ac:dyDescent="0.25"/>
    <row r="110" ht="11.25" hidden="1" customHeight="1" x14ac:dyDescent="0.25"/>
    <row r="111" ht="11.25" hidden="1" customHeight="1" x14ac:dyDescent="0.25"/>
    <row r="112" ht="11.25" hidden="1" customHeight="1" x14ac:dyDescent="0.25"/>
    <row r="113" ht="11.25" hidden="1" customHeight="1" x14ac:dyDescent="0.25"/>
    <row r="114" ht="11.25" hidden="1" customHeight="1" x14ac:dyDescent="0.25"/>
    <row r="115" ht="11.25" hidden="1" customHeight="1" x14ac:dyDescent="0.25"/>
    <row r="116" ht="11.25" hidden="1" customHeight="1" x14ac:dyDescent="0.25"/>
    <row r="117" ht="11.25" hidden="1" customHeight="1" x14ac:dyDescent="0.25"/>
    <row r="118" ht="11.25" hidden="1" customHeight="1" x14ac:dyDescent="0.25"/>
    <row r="119" ht="11.25" hidden="1" customHeight="1" x14ac:dyDescent="0.25"/>
    <row r="120" ht="11.25" hidden="1" customHeight="1" x14ac:dyDescent="0.25"/>
    <row r="121" ht="11.25" hidden="1" customHeight="1" x14ac:dyDescent="0.25"/>
    <row r="122" ht="11.25" hidden="1" customHeight="1" x14ac:dyDescent="0.25"/>
    <row r="123" ht="11.25" hidden="1" customHeight="1" x14ac:dyDescent="0.25"/>
    <row r="124" ht="11.25" hidden="1" customHeight="1" x14ac:dyDescent="0.25"/>
    <row r="125" ht="11.25" hidden="1" customHeight="1" x14ac:dyDescent="0.25"/>
    <row r="126" ht="11.25" hidden="1" customHeight="1" x14ac:dyDescent="0.25"/>
    <row r="127" ht="11.25" hidden="1" customHeight="1" x14ac:dyDescent="0.25"/>
    <row r="128" ht="11.25" hidden="1" customHeight="1" x14ac:dyDescent="0.25"/>
    <row r="129" ht="11.25" hidden="1" customHeight="1" x14ac:dyDescent="0.25"/>
    <row r="130" ht="11.25" hidden="1" customHeight="1" x14ac:dyDescent="0.25"/>
    <row r="131" ht="11.25" hidden="1" customHeight="1" x14ac:dyDescent="0.25"/>
    <row r="132" ht="11.25" hidden="1" customHeight="1" x14ac:dyDescent="0.25"/>
    <row r="133" ht="11.25" hidden="1" customHeight="1" x14ac:dyDescent="0.25"/>
    <row r="134" ht="11.25" hidden="1" customHeight="1" x14ac:dyDescent="0.25"/>
    <row r="135" ht="11.25" hidden="1" customHeight="1" x14ac:dyDescent="0.25"/>
    <row r="136" ht="11.25" hidden="1" customHeight="1" x14ac:dyDescent="0.25"/>
    <row r="137" ht="11.25" hidden="1" customHeight="1" x14ac:dyDescent="0.25"/>
    <row r="138" ht="11.25" hidden="1" customHeight="1" x14ac:dyDescent="0.25"/>
    <row r="139" ht="11.25" hidden="1" customHeight="1" x14ac:dyDescent="0.25"/>
    <row r="140" ht="11.25" hidden="1" customHeight="1" x14ac:dyDescent="0.25"/>
    <row r="141" ht="11.25" hidden="1" customHeight="1" x14ac:dyDescent="0.25"/>
    <row r="142" ht="11.25" hidden="1" customHeight="1" x14ac:dyDescent="0.25"/>
    <row r="143" ht="11.25" hidden="1" customHeight="1" x14ac:dyDescent="0.25"/>
    <row r="144" ht="11.25" hidden="1" customHeight="1" x14ac:dyDescent="0.25"/>
    <row r="145" ht="11.25" hidden="1" customHeight="1" x14ac:dyDescent="0.25"/>
    <row r="146" ht="11.25" hidden="1" customHeight="1" x14ac:dyDescent="0.25"/>
    <row r="147" ht="11.25" hidden="1" customHeight="1" x14ac:dyDescent="0.25"/>
    <row r="148" ht="11.25" hidden="1" customHeight="1" x14ac:dyDescent="0.25"/>
    <row r="149" ht="11.25" hidden="1" customHeight="1" x14ac:dyDescent="0.25"/>
    <row r="150" ht="11.25" hidden="1" customHeight="1" x14ac:dyDescent="0.25"/>
    <row r="151" ht="11.25" hidden="1" customHeight="1" x14ac:dyDescent="0.25"/>
    <row r="152" ht="11.25" hidden="1" customHeight="1" x14ac:dyDescent="0.25"/>
    <row r="153" ht="11.25" hidden="1" customHeight="1" x14ac:dyDescent="0.25"/>
    <row r="154" ht="11.25" hidden="1" customHeight="1" x14ac:dyDescent="0.25"/>
    <row r="155" ht="11.25" hidden="1" customHeight="1" x14ac:dyDescent="0.25"/>
    <row r="156" ht="11.25" hidden="1" customHeight="1" x14ac:dyDescent="0.25"/>
    <row r="157" ht="11.25" hidden="1" customHeight="1" x14ac:dyDescent="0.25"/>
    <row r="158" ht="11.25" hidden="1" customHeight="1" x14ac:dyDescent="0.25"/>
    <row r="159" ht="11.25" hidden="1" customHeight="1" x14ac:dyDescent="0.25"/>
    <row r="160" ht="11.25" hidden="1" customHeight="1" x14ac:dyDescent="0.25"/>
    <row r="161" ht="11.25" hidden="1" customHeight="1" x14ac:dyDescent="0.25"/>
    <row r="162" ht="11.25" hidden="1" customHeight="1" x14ac:dyDescent="0.25"/>
    <row r="163" ht="11.25" hidden="1" customHeight="1" x14ac:dyDescent="0.25"/>
    <row r="164" ht="11.25" hidden="1" customHeight="1" x14ac:dyDescent="0.25"/>
    <row r="165" ht="11.25" hidden="1" customHeight="1" x14ac:dyDescent="0.25"/>
    <row r="166" ht="11.25" hidden="1" customHeight="1" x14ac:dyDescent="0.25"/>
    <row r="167" ht="11.25" hidden="1" customHeight="1" x14ac:dyDescent="0.25"/>
    <row r="168" ht="11.25" hidden="1" customHeight="1" x14ac:dyDescent="0.25"/>
    <row r="169" ht="11.25" hidden="1" customHeight="1" x14ac:dyDescent="0.25"/>
    <row r="170" ht="11.25" hidden="1" customHeight="1" x14ac:dyDescent="0.25"/>
    <row r="171" ht="11.25" hidden="1" customHeight="1" x14ac:dyDescent="0.25"/>
    <row r="172" ht="11.25" hidden="1" customHeight="1" x14ac:dyDescent="0.25"/>
    <row r="173" ht="11.25" hidden="1" customHeight="1" x14ac:dyDescent="0.25"/>
    <row r="174" ht="11.25" hidden="1" customHeight="1" x14ac:dyDescent="0.25"/>
    <row r="175" ht="11.25" hidden="1" customHeight="1" x14ac:dyDescent="0.25"/>
    <row r="176" ht="11.25" hidden="1" customHeight="1" x14ac:dyDescent="0.25"/>
    <row r="177" ht="11.25" hidden="1" customHeight="1" x14ac:dyDescent="0.25"/>
    <row r="178" ht="11.25" hidden="1" customHeight="1" x14ac:dyDescent="0.25"/>
    <row r="179" ht="11.25" hidden="1" customHeight="1" x14ac:dyDescent="0.25"/>
    <row r="180" ht="11.25" hidden="1" customHeight="1" x14ac:dyDescent="0.25"/>
    <row r="181" ht="11.25" hidden="1" customHeight="1" x14ac:dyDescent="0.25"/>
    <row r="182" ht="11.25" hidden="1" customHeight="1" x14ac:dyDescent="0.25"/>
    <row r="183" ht="11.25" hidden="1" customHeight="1" x14ac:dyDescent="0.25"/>
    <row r="184" ht="11.25" hidden="1" customHeight="1" x14ac:dyDescent="0.25"/>
    <row r="185" ht="11.25" hidden="1" customHeight="1" x14ac:dyDescent="0.25"/>
    <row r="186" ht="11.25" hidden="1" customHeight="1" x14ac:dyDescent="0.25"/>
    <row r="187" ht="11.25" hidden="1" customHeight="1" x14ac:dyDescent="0.25"/>
    <row r="188" ht="11.25" hidden="1" customHeight="1" x14ac:dyDescent="0.25"/>
    <row r="189" ht="11.25" hidden="1" customHeight="1" x14ac:dyDescent="0.25"/>
    <row r="190" ht="11.25" hidden="1" customHeight="1" x14ac:dyDescent="0.25"/>
    <row r="191" ht="11.25" hidden="1" customHeight="1" x14ac:dyDescent="0.25"/>
    <row r="192" ht="11.25" hidden="1" customHeight="1" x14ac:dyDescent="0.25"/>
    <row r="193" ht="11.25" hidden="1" customHeight="1" x14ac:dyDescent="0.25"/>
    <row r="194" ht="11.25" hidden="1" customHeight="1" x14ac:dyDescent="0.25"/>
    <row r="195" ht="11.25" hidden="1" customHeight="1" x14ac:dyDescent="0.25"/>
    <row r="196" ht="11.25" hidden="1" customHeight="1" x14ac:dyDescent="0.25"/>
    <row r="197" ht="11.25" hidden="1" customHeight="1" x14ac:dyDescent="0.25"/>
    <row r="198" ht="11.25" hidden="1" customHeight="1" x14ac:dyDescent="0.25"/>
    <row r="199" ht="11.25" hidden="1" customHeight="1" x14ac:dyDescent="0.25"/>
    <row r="200" ht="11.25" hidden="1" customHeight="1" x14ac:dyDescent="0.25"/>
    <row r="201" ht="11.25" hidden="1" customHeight="1" x14ac:dyDescent="0.25"/>
    <row r="202" ht="11.25" hidden="1" customHeight="1" x14ac:dyDescent="0.25"/>
    <row r="203" ht="11.25" hidden="1" customHeight="1" x14ac:dyDescent="0.25"/>
    <row r="204" ht="11.25" hidden="1" customHeight="1" x14ac:dyDescent="0.25"/>
    <row r="205" ht="11.25" hidden="1" customHeight="1" x14ac:dyDescent="0.25"/>
    <row r="206" ht="11.25" hidden="1" customHeight="1" x14ac:dyDescent="0.25"/>
    <row r="207" ht="11.25" hidden="1" customHeight="1" x14ac:dyDescent="0.25"/>
    <row r="208" ht="11.25" hidden="1" customHeight="1" x14ac:dyDescent="0.25"/>
    <row r="209" ht="11.25" hidden="1" customHeight="1" x14ac:dyDescent="0.25"/>
    <row r="210" ht="11.25" hidden="1" customHeight="1" x14ac:dyDescent="0.25"/>
    <row r="211" ht="11.25" hidden="1" customHeight="1" x14ac:dyDescent="0.25"/>
    <row r="212" ht="11.25" hidden="1" customHeight="1" x14ac:dyDescent="0.25"/>
    <row r="213" ht="11.25" hidden="1" customHeight="1" x14ac:dyDescent="0.25"/>
    <row r="214" ht="11.25" hidden="1" customHeight="1" x14ac:dyDescent="0.25"/>
    <row r="215" ht="11.25" hidden="1" customHeight="1" x14ac:dyDescent="0.25"/>
    <row r="216" ht="11.25" hidden="1" customHeight="1" x14ac:dyDescent="0.25"/>
    <row r="217" ht="11.25" hidden="1" customHeight="1" x14ac:dyDescent="0.25"/>
    <row r="218" ht="11.25" hidden="1" customHeight="1" x14ac:dyDescent="0.25"/>
    <row r="219" ht="11.25" hidden="1" customHeight="1" x14ac:dyDescent="0.25"/>
    <row r="220" ht="11.25" hidden="1" customHeight="1" x14ac:dyDescent="0.25"/>
    <row r="221" ht="11.25" hidden="1" customHeight="1" x14ac:dyDescent="0.25"/>
    <row r="222" ht="11.25" hidden="1" customHeight="1" x14ac:dyDescent="0.25"/>
    <row r="223" ht="11.25" hidden="1" customHeight="1" x14ac:dyDescent="0.25"/>
    <row r="224" ht="11.25" hidden="1" customHeight="1" x14ac:dyDescent="0.25"/>
    <row r="225" ht="11.25" hidden="1" customHeight="1" x14ac:dyDescent="0.25"/>
    <row r="226" ht="11.25" hidden="1" customHeight="1" x14ac:dyDescent="0.25"/>
    <row r="227" ht="11.25" hidden="1" customHeight="1" x14ac:dyDescent="0.25"/>
    <row r="228" ht="11.25" hidden="1" customHeight="1" x14ac:dyDescent="0.25"/>
    <row r="229" ht="11.25" hidden="1" customHeight="1" x14ac:dyDescent="0.25"/>
    <row r="230" ht="11.25" hidden="1" customHeight="1" x14ac:dyDescent="0.25"/>
    <row r="231" ht="11.25" hidden="1" customHeight="1" x14ac:dyDescent="0.25"/>
    <row r="232" ht="11.25" hidden="1" customHeight="1" x14ac:dyDescent="0.25"/>
    <row r="233" ht="11.25" hidden="1" customHeight="1" x14ac:dyDescent="0.25"/>
    <row r="234" ht="11.25" hidden="1" customHeight="1" x14ac:dyDescent="0.25"/>
    <row r="235" ht="11.25" hidden="1" customHeight="1" x14ac:dyDescent="0.25"/>
    <row r="236" ht="11.25" hidden="1" customHeight="1" x14ac:dyDescent="0.25"/>
    <row r="237" ht="11.25" hidden="1" customHeight="1" x14ac:dyDescent="0.25"/>
    <row r="238" ht="11.25" hidden="1" customHeight="1" x14ac:dyDescent="0.25"/>
    <row r="239" ht="11.25" hidden="1" customHeight="1" x14ac:dyDescent="0.25"/>
    <row r="240" ht="11.25" hidden="1" customHeight="1" x14ac:dyDescent="0.25"/>
    <row r="241" ht="11.25" hidden="1" customHeight="1" x14ac:dyDescent="0.25"/>
    <row r="242" ht="11.25" hidden="1" customHeight="1" x14ac:dyDescent="0.25"/>
    <row r="243" ht="11.25" hidden="1" customHeight="1" x14ac:dyDescent="0.25"/>
    <row r="244" ht="11.25" hidden="1" customHeight="1" x14ac:dyDescent="0.25"/>
    <row r="245" ht="11.25" hidden="1" customHeight="1" x14ac:dyDescent="0.25"/>
    <row r="246" ht="11.25" hidden="1" customHeight="1" x14ac:dyDescent="0.25"/>
    <row r="247" ht="11.25" hidden="1" customHeight="1" x14ac:dyDescent="0.25"/>
    <row r="248" ht="11.25" hidden="1" customHeight="1" x14ac:dyDescent="0.25"/>
    <row r="249" ht="11.25" hidden="1" customHeight="1" x14ac:dyDescent="0.25"/>
    <row r="250" ht="11.25" hidden="1" customHeight="1" x14ac:dyDescent="0.25"/>
    <row r="251" ht="11.25" hidden="1" customHeight="1" x14ac:dyDescent="0.25"/>
    <row r="252" ht="11.25" hidden="1" customHeight="1" x14ac:dyDescent="0.25"/>
    <row r="253" ht="11.25" hidden="1" customHeight="1" x14ac:dyDescent="0.25"/>
    <row r="254" ht="11.25" hidden="1" customHeight="1" x14ac:dyDescent="0.25"/>
    <row r="255" ht="11.25" hidden="1" customHeight="1" x14ac:dyDescent="0.25"/>
    <row r="256" ht="11.25" hidden="1" customHeight="1" x14ac:dyDescent="0.25"/>
    <row r="257" ht="11.25" hidden="1" customHeight="1" x14ac:dyDescent="0.25"/>
    <row r="258" ht="11.25" hidden="1" customHeight="1" x14ac:dyDescent="0.25"/>
    <row r="259" ht="11.25" hidden="1" customHeight="1" x14ac:dyDescent="0.25"/>
    <row r="260" ht="11.25" hidden="1" customHeight="1" x14ac:dyDescent="0.25"/>
    <row r="261" ht="11.25" hidden="1" customHeight="1" x14ac:dyDescent="0.25"/>
    <row r="262" ht="11.25" hidden="1" customHeight="1" x14ac:dyDescent="0.25"/>
    <row r="263" ht="11.25" hidden="1" customHeight="1" x14ac:dyDescent="0.25"/>
    <row r="264" ht="11.25" hidden="1" customHeight="1" x14ac:dyDescent="0.25"/>
    <row r="265" ht="11.25" hidden="1" customHeight="1" x14ac:dyDescent="0.25"/>
    <row r="266" ht="11.25" hidden="1" customHeight="1" x14ac:dyDescent="0.25"/>
    <row r="267" ht="11.25" hidden="1" customHeight="1" x14ac:dyDescent="0.25"/>
    <row r="268" ht="11.25" hidden="1" customHeight="1" x14ac:dyDescent="0.25"/>
    <row r="269" ht="11.25" hidden="1" customHeight="1" x14ac:dyDescent="0.25"/>
    <row r="270" ht="11.25" hidden="1" customHeight="1" x14ac:dyDescent="0.25"/>
    <row r="271" ht="11.25" hidden="1" customHeight="1" x14ac:dyDescent="0.25"/>
    <row r="272" ht="11.25" hidden="1" customHeight="1" x14ac:dyDescent="0.25"/>
    <row r="273" ht="11.25" hidden="1" customHeight="1" x14ac:dyDescent="0.25"/>
    <row r="274" ht="11.25" hidden="1" customHeight="1" x14ac:dyDescent="0.25"/>
    <row r="275" ht="11.25" hidden="1" customHeight="1" x14ac:dyDescent="0.25"/>
    <row r="276" ht="11.25" hidden="1" customHeight="1" x14ac:dyDescent="0.25"/>
    <row r="277" ht="11.25" hidden="1" customHeight="1" x14ac:dyDescent="0.25"/>
    <row r="278" ht="11.25" hidden="1" customHeight="1" x14ac:dyDescent="0.25"/>
    <row r="279" ht="11.25" hidden="1" customHeight="1" x14ac:dyDescent="0.25"/>
    <row r="280" ht="11.25" hidden="1" customHeight="1" x14ac:dyDescent="0.25"/>
    <row r="281" ht="11.25" hidden="1" customHeight="1" x14ac:dyDescent="0.25"/>
    <row r="282" ht="11.25" hidden="1" customHeight="1" x14ac:dyDescent="0.25"/>
    <row r="283" ht="11.25" hidden="1" customHeight="1" x14ac:dyDescent="0.25"/>
    <row r="284" ht="11.25" hidden="1" customHeight="1" x14ac:dyDescent="0.25"/>
    <row r="285" ht="11.25" hidden="1" customHeight="1" x14ac:dyDescent="0.25"/>
    <row r="286" ht="11.25" hidden="1" customHeight="1" x14ac:dyDescent="0.25"/>
    <row r="287" ht="11.25" hidden="1" customHeight="1" x14ac:dyDescent="0.25"/>
    <row r="288" ht="11.25" hidden="1" customHeight="1" x14ac:dyDescent="0.25"/>
    <row r="289" ht="11.25" hidden="1" customHeight="1" x14ac:dyDescent="0.25"/>
    <row r="290" ht="11.25" hidden="1" customHeight="1" x14ac:dyDescent="0.25"/>
    <row r="291" ht="11.25" hidden="1" customHeight="1" x14ac:dyDescent="0.25"/>
    <row r="292" ht="11.25" hidden="1" customHeight="1" x14ac:dyDescent="0.25"/>
    <row r="293" ht="11.25" hidden="1" customHeight="1" x14ac:dyDescent="0.25"/>
    <row r="294" ht="11.25" hidden="1" customHeight="1" x14ac:dyDescent="0.25"/>
    <row r="295" ht="11.25" hidden="1" customHeight="1" x14ac:dyDescent="0.25"/>
    <row r="296" ht="11.25" hidden="1" customHeight="1" x14ac:dyDescent="0.25"/>
    <row r="297" ht="11.25" hidden="1" customHeight="1" x14ac:dyDescent="0.25"/>
    <row r="298" ht="11.25" hidden="1" customHeight="1" x14ac:dyDescent="0.25"/>
    <row r="299" ht="11.25" hidden="1" customHeight="1" x14ac:dyDescent="0.25"/>
    <row r="300" ht="11.25" hidden="1" customHeight="1" x14ac:dyDescent="0.25"/>
    <row r="301" ht="11.25" hidden="1" customHeight="1" x14ac:dyDescent="0.25"/>
    <row r="302" ht="11.25" hidden="1" customHeight="1" x14ac:dyDescent="0.25"/>
    <row r="303" ht="11.25" hidden="1" customHeight="1" x14ac:dyDescent="0.25"/>
    <row r="304" ht="11.25" hidden="1" customHeight="1" x14ac:dyDescent="0.25"/>
    <row r="305" ht="11.25" hidden="1" customHeight="1" x14ac:dyDescent="0.25"/>
    <row r="306" ht="11.25" hidden="1" customHeight="1" x14ac:dyDescent="0.25"/>
    <row r="307" ht="11.25" hidden="1" customHeight="1" x14ac:dyDescent="0.25"/>
    <row r="308" ht="11.25" hidden="1" customHeight="1" x14ac:dyDescent="0.25"/>
    <row r="309" ht="11.25" hidden="1" customHeight="1" x14ac:dyDescent="0.25"/>
    <row r="310" ht="11.25" hidden="1" customHeight="1" x14ac:dyDescent="0.25"/>
    <row r="311" ht="11.25" hidden="1" customHeight="1" x14ac:dyDescent="0.25"/>
    <row r="312" ht="11.25" hidden="1" customHeight="1" x14ac:dyDescent="0.25"/>
    <row r="313" ht="11.25" hidden="1" customHeight="1" x14ac:dyDescent="0.25"/>
    <row r="314" ht="11.25" hidden="1" customHeight="1" x14ac:dyDescent="0.25"/>
    <row r="315" ht="11.25" hidden="1" customHeight="1" x14ac:dyDescent="0.25"/>
    <row r="316" ht="11.25" hidden="1" customHeight="1" x14ac:dyDescent="0.25"/>
    <row r="317" ht="11.25" hidden="1" customHeight="1" x14ac:dyDescent="0.25"/>
    <row r="318" ht="11.25" hidden="1" customHeight="1" x14ac:dyDescent="0.25"/>
    <row r="319" ht="11.25" hidden="1" customHeight="1" x14ac:dyDescent="0.25"/>
    <row r="320" ht="11.25" hidden="1" customHeight="1" x14ac:dyDescent="0.25"/>
    <row r="321" ht="11.25" hidden="1" customHeight="1" x14ac:dyDescent="0.25"/>
    <row r="322" ht="11.25" hidden="1" customHeight="1" x14ac:dyDescent="0.25"/>
    <row r="323" ht="11.25" hidden="1" customHeight="1" x14ac:dyDescent="0.25"/>
    <row r="324" ht="11.25" hidden="1" customHeight="1" x14ac:dyDescent="0.25"/>
    <row r="325" ht="11.25" hidden="1" customHeight="1" x14ac:dyDescent="0.25"/>
    <row r="326" ht="11.25" hidden="1" customHeight="1" x14ac:dyDescent="0.25"/>
    <row r="327" ht="11.25" hidden="1" customHeight="1" x14ac:dyDescent="0.25"/>
    <row r="328" ht="11.25" hidden="1" customHeight="1" x14ac:dyDescent="0.25"/>
    <row r="329" ht="11.25" hidden="1" customHeight="1" x14ac:dyDescent="0.25"/>
    <row r="330" ht="11.25" hidden="1" customHeight="1" x14ac:dyDescent="0.25"/>
    <row r="331" ht="11.25" hidden="1" customHeight="1" x14ac:dyDescent="0.25"/>
    <row r="332" ht="11.25" hidden="1" customHeight="1" x14ac:dyDescent="0.25"/>
    <row r="333" ht="11.25" hidden="1" customHeight="1" x14ac:dyDescent="0.25"/>
    <row r="334" ht="11.25" hidden="1" customHeight="1" x14ac:dyDescent="0.25"/>
    <row r="335" ht="11.25" hidden="1" customHeight="1" x14ac:dyDescent="0.25"/>
    <row r="336" ht="11.25" hidden="1" customHeight="1" x14ac:dyDescent="0.25"/>
    <row r="337" ht="11.25" hidden="1" customHeight="1" x14ac:dyDescent="0.25"/>
    <row r="338" ht="11.25" hidden="1" customHeight="1" x14ac:dyDescent="0.25"/>
    <row r="339" ht="11.25" hidden="1" customHeight="1" x14ac:dyDescent="0.25"/>
    <row r="340" ht="11.25" hidden="1" customHeight="1" x14ac:dyDescent="0.25"/>
    <row r="341" ht="11.25" hidden="1" customHeight="1" x14ac:dyDescent="0.25"/>
    <row r="342" ht="11.25" hidden="1" customHeight="1" x14ac:dyDescent="0.25"/>
    <row r="343" ht="11.25" hidden="1" customHeight="1" x14ac:dyDescent="0.25"/>
    <row r="344" ht="11.25" hidden="1" customHeight="1" x14ac:dyDescent="0.25"/>
    <row r="345" ht="11.25" hidden="1" customHeight="1" x14ac:dyDescent="0.25"/>
    <row r="346" ht="11.25" hidden="1" customHeight="1" x14ac:dyDescent="0.25"/>
    <row r="347" ht="11.25" hidden="1" customHeight="1" x14ac:dyDescent="0.25"/>
    <row r="348" ht="11.25" hidden="1" customHeight="1" x14ac:dyDescent="0.25"/>
    <row r="349" ht="11.25" hidden="1" customHeight="1" x14ac:dyDescent="0.25"/>
    <row r="350" ht="11.25" hidden="1" customHeight="1" x14ac:dyDescent="0.25"/>
    <row r="351" ht="11.25" hidden="1" customHeight="1" x14ac:dyDescent="0.25"/>
    <row r="352" ht="11.25" hidden="1" customHeight="1" x14ac:dyDescent="0.25"/>
    <row r="353" ht="11.25" hidden="1" customHeight="1" x14ac:dyDescent="0.25"/>
    <row r="354" ht="11.25" hidden="1" customHeight="1" x14ac:dyDescent="0.25"/>
    <row r="355" ht="11.25" hidden="1" customHeight="1" x14ac:dyDescent="0.25"/>
    <row r="356" ht="11.25" hidden="1" customHeight="1" x14ac:dyDescent="0.25"/>
    <row r="357" ht="11.25" hidden="1" customHeight="1" x14ac:dyDescent="0.25"/>
    <row r="358" ht="11.25" hidden="1" customHeight="1" x14ac:dyDescent="0.25"/>
    <row r="359" ht="11.25" hidden="1" customHeight="1" x14ac:dyDescent="0.25"/>
    <row r="360" ht="11.25" hidden="1" customHeight="1" x14ac:dyDescent="0.25"/>
    <row r="361" ht="11.25" hidden="1" customHeight="1" x14ac:dyDescent="0.25"/>
    <row r="362" ht="11.25" hidden="1" customHeight="1" x14ac:dyDescent="0.25"/>
    <row r="363" ht="11.25" hidden="1" customHeight="1" x14ac:dyDescent="0.25"/>
    <row r="364" ht="11.25" hidden="1" customHeight="1" x14ac:dyDescent="0.25"/>
    <row r="365" ht="11.25" hidden="1" customHeight="1" x14ac:dyDescent="0.25"/>
    <row r="366" ht="11.25" hidden="1" customHeight="1" x14ac:dyDescent="0.25"/>
    <row r="367" ht="11.25" hidden="1" customHeight="1" x14ac:dyDescent="0.25"/>
    <row r="368" ht="11.25" hidden="1" customHeight="1" x14ac:dyDescent="0.25"/>
    <row r="369" ht="11.25" hidden="1" customHeight="1" x14ac:dyDescent="0.25"/>
    <row r="370" ht="11.25" hidden="1" customHeight="1" x14ac:dyDescent="0.25"/>
    <row r="371" ht="11.25" hidden="1" customHeight="1" x14ac:dyDescent="0.25"/>
    <row r="372" ht="11.25" hidden="1" customHeight="1" x14ac:dyDescent="0.25"/>
    <row r="373" ht="11.25" hidden="1" customHeight="1" x14ac:dyDescent="0.25"/>
    <row r="374" ht="11.25" hidden="1" customHeight="1" x14ac:dyDescent="0.25"/>
    <row r="375" ht="11.25" hidden="1" customHeight="1" x14ac:dyDescent="0.25"/>
    <row r="376" ht="11.25" hidden="1" customHeight="1" x14ac:dyDescent="0.25"/>
    <row r="377" ht="11.25" hidden="1" customHeight="1" x14ac:dyDescent="0.25"/>
    <row r="378" ht="11.25" hidden="1" customHeight="1" x14ac:dyDescent="0.25"/>
    <row r="379" ht="11.25" hidden="1" customHeight="1" x14ac:dyDescent="0.25"/>
    <row r="380" ht="11.25" hidden="1" customHeight="1" x14ac:dyDescent="0.25"/>
    <row r="381" ht="11.25" hidden="1" customHeight="1" x14ac:dyDescent="0.25"/>
    <row r="382" ht="11.25" hidden="1" customHeight="1" x14ac:dyDescent="0.25"/>
    <row r="383" ht="11.25" hidden="1" customHeight="1" x14ac:dyDescent="0.25"/>
    <row r="384" ht="11.25" hidden="1" customHeight="1" x14ac:dyDescent="0.25"/>
    <row r="385" ht="11.25" hidden="1" customHeight="1" x14ac:dyDescent="0.25"/>
    <row r="386" ht="11.25" hidden="1" customHeight="1" x14ac:dyDescent="0.25"/>
    <row r="387" ht="11.25" hidden="1" customHeight="1" x14ac:dyDescent="0.25"/>
    <row r="388" ht="11.25" hidden="1" customHeight="1" x14ac:dyDescent="0.25"/>
    <row r="389" ht="11.25" hidden="1" customHeight="1" x14ac:dyDescent="0.25"/>
    <row r="390" ht="11.25" hidden="1" customHeight="1" x14ac:dyDescent="0.25"/>
    <row r="391" ht="11.25" hidden="1" customHeight="1" x14ac:dyDescent="0.25"/>
    <row r="392" ht="11.25" hidden="1" customHeight="1" x14ac:dyDescent="0.25"/>
    <row r="393" ht="11.25" hidden="1" customHeight="1" x14ac:dyDescent="0.25"/>
    <row r="394" ht="11.25" hidden="1" customHeight="1" x14ac:dyDescent="0.25"/>
    <row r="395" ht="11.25" hidden="1" customHeight="1" x14ac:dyDescent="0.25"/>
    <row r="396" ht="11.25" hidden="1" customHeight="1" x14ac:dyDescent="0.25"/>
    <row r="397" ht="11.25" hidden="1" customHeight="1" x14ac:dyDescent="0.25"/>
    <row r="398" ht="11.25" hidden="1" customHeight="1" x14ac:dyDescent="0.25"/>
    <row r="399" ht="11.25" hidden="1" customHeight="1" x14ac:dyDescent="0.25"/>
    <row r="400" ht="11.25" hidden="1" customHeight="1" x14ac:dyDescent="0.25"/>
    <row r="401" ht="11.25" hidden="1" customHeight="1" x14ac:dyDescent="0.25"/>
    <row r="402" ht="11.25" hidden="1" customHeight="1" x14ac:dyDescent="0.25"/>
    <row r="403" ht="11.25" hidden="1" customHeight="1" x14ac:dyDescent="0.25"/>
    <row r="404" ht="11.25" hidden="1" customHeight="1" x14ac:dyDescent="0.25"/>
    <row r="405" ht="11.25" hidden="1" customHeight="1" x14ac:dyDescent="0.25"/>
    <row r="406" ht="11.25" hidden="1" customHeight="1" x14ac:dyDescent="0.25"/>
    <row r="407" ht="11.25" hidden="1" customHeight="1" x14ac:dyDescent="0.25"/>
    <row r="408" ht="11.25" hidden="1" customHeight="1" x14ac:dyDescent="0.25"/>
    <row r="409" ht="11.25" hidden="1" customHeight="1" x14ac:dyDescent="0.25"/>
    <row r="410" ht="11.25" hidden="1" customHeight="1" x14ac:dyDescent="0.25"/>
    <row r="411" ht="11.25" hidden="1" customHeight="1" x14ac:dyDescent="0.25"/>
    <row r="412" ht="11.25" hidden="1" customHeight="1" x14ac:dyDescent="0.25"/>
    <row r="413" ht="11.25" hidden="1" customHeight="1" x14ac:dyDescent="0.25"/>
    <row r="414" ht="11.25" hidden="1" customHeight="1" x14ac:dyDescent="0.25"/>
    <row r="415" ht="11.25" hidden="1" customHeight="1" x14ac:dyDescent="0.25"/>
    <row r="416" ht="11.25" hidden="1" customHeight="1" x14ac:dyDescent="0.25"/>
    <row r="417" ht="11.25" hidden="1" customHeight="1" x14ac:dyDescent="0.25"/>
    <row r="418" ht="11.25" hidden="1" customHeight="1" x14ac:dyDescent="0.25"/>
    <row r="419" ht="11.25" hidden="1" customHeight="1" x14ac:dyDescent="0.25"/>
    <row r="420" ht="11.25" hidden="1" customHeight="1" x14ac:dyDescent="0.25"/>
    <row r="421" ht="11.25" hidden="1" customHeight="1" x14ac:dyDescent="0.25"/>
    <row r="422" ht="11.25" hidden="1" customHeight="1" x14ac:dyDescent="0.25"/>
    <row r="423" ht="11.25" hidden="1" customHeight="1" x14ac:dyDescent="0.25"/>
    <row r="424" ht="11.25" hidden="1" customHeight="1" x14ac:dyDescent="0.25"/>
    <row r="425" ht="11.25" hidden="1" customHeight="1" x14ac:dyDescent="0.25"/>
    <row r="426" ht="11.25" hidden="1" customHeight="1" x14ac:dyDescent="0.25"/>
    <row r="427" ht="11.25" hidden="1" customHeight="1" x14ac:dyDescent="0.25"/>
    <row r="428" ht="11.25" hidden="1" customHeight="1" x14ac:dyDescent="0.25"/>
    <row r="429" ht="11.25" hidden="1" customHeight="1" x14ac:dyDescent="0.25"/>
    <row r="430" ht="11.25" hidden="1" customHeight="1" x14ac:dyDescent="0.25"/>
    <row r="431" ht="11.25" hidden="1" customHeight="1" x14ac:dyDescent="0.25"/>
    <row r="432" ht="11.25" hidden="1" customHeight="1" x14ac:dyDescent="0.25"/>
    <row r="433" ht="11.25" hidden="1" customHeight="1" x14ac:dyDescent="0.25"/>
    <row r="434" ht="11.25" hidden="1" customHeight="1" x14ac:dyDescent="0.25"/>
    <row r="435" ht="11.25" hidden="1" customHeight="1" x14ac:dyDescent="0.25"/>
    <row r="436" ht="11.25" hidden="1" customHeight="1" x14ac:dyDescent="0.25"/>
    <row r="437" ht="11.25" hidden="1" customHeight="1" x14ac:dyDescent="0.25"/>
    <row r="438" ht="11.25" hidden="1" customHeight="1" x14ac:dyDescent="0.25"/>
    <row r="439" ht="11.25" hidden="1" customHeight="1" x14ac:dyDescent="0.25"/>
    <row r="440" ht="11.25" hidden="1" customHeight="1" x14ac:dyDescent="0.25"/>
    <row r="441" ht="11.25" hidden="1" customHeight="1" x14ac:dyDescent="0.25"/>
    <row r="442" ht="11.25" hidden="1" customHeight="1" x14ac:dyDescent="0.25"/>
    <row r="443" ht="11.25" hidden="1" customHeight="1" x14ac:dyDescent="0.25"/>
    <row r="444" ht="11.25" hidden="1" customHeight="1" x14ac:dyDescent="0.25"/>
    <row r="445" ht="11.25" hidden="1" customHeight="1" x14ac:dyDescent="0.25"/>
    <row r="446" ht="11.25" hidden="1" customHeight="1" x14ac:dyDescent="0.25"/>
    <row r="447" ht="11.25" hidden="1" customHeight="1" x14ac:dyDescent="0.25"/>
    <row r="448" ht="11.25" hidden="1" customHeight="1" x14ac:dyDescent="0.25"/>
    <row r="449" ht="11.25" hidden="1" customHeight="1" x14ac:dyDescent="0.25"/>
    <row r="450" ht="11.25" hidden="1" customHeight="1" x14ac:dyDescent="0.25"/>
    <row r="451" ht="11.25" hidden="1" customHeight="1" x14ac:dyDescent="0.25"/>
    <row r="452" ht="11.25" hidden="1" customHeight="1" x14ac:dyDescent="0.25"/>
    <row r="453" ht="11.25" hidden="1" customHeight="1" x14ac:dyDescent="0.25"/>
    <row r="454" ht="11.25" hidden="1" customHeight="1" x14ac:dyDescent="0.25"/>
    <row r="455" ht="11.25" hidden="1" customHeight="1" x14ac:dyDescent="0.25"/>
    <row r="456" ht="11.25" hidden="1" customHeight="1" x14ac:dyDescent="0.25"/>
    <row r="457" ht="11.25" hidden="1" customHeight="1" x14ac:dyDescent="0.25"/>
    <row r="458" ht="11.25" hidden="1" customHeight="1" x14ac:dyDescent="0.25"/>
    <row r="459" ht="11.25" hidden="1" customHeight="1" x14ac:dyDescent="0.25"/>
    <row r="460" ht="11.25" hidden="1" customHeight="1" x14ac:dyDescent="0.25"/>
    <row r="461" ht="11.25" hidden="1" customHeight="1" x14ac:dyDescent="0.25"/>
    <row r="462" ht="11.25" hidden="1" customHeight="1" x14ac:dyDescent="0.25"/>
    <row r="463" ht="11.25" hidden="1" customHeight="1" x14ac:dyDescent="0.25"/>
    <row r="464" ht="11.25" hidden="1" customHeight="1" x14ac:dyDescent="0.25"/>
    <row r="465" ht="11.25" hidden="1" customHeight="1" x14ac:dyDescent="0.25"/>
    <row r="466" ht="11.25" hidden="1" customHeight="1" x14ac:dyDescent="0.25"/>
    <row r="467" ht="11.25" hidden="1" customHeight="1" x14ac:dyDescent="0.25"/>
    <row r="468" ht="11.25" hidden="1" customHeight="1" x14ac:dyDescent="0.25"/>
    <row r="469" ht="11.25" hidden="1" customHeight="1" x14ac:dyDescent="0.25"/>
    <row r="470" ht="11.25" hidden="1" customHeight="1" x14ac:dyDescent="0.25"/>
    <row r="471" ht="11.25" hidden="1" customHeight="1" x14ac:dyDescent="0.25"/>
    <row r="472" ht="11.25" hidden="1" customHeight="1" x14ac:dyDescent="0.25"/>
    <row r="473" ht="11.25" hidden="1" customHeight="1" x14ac:dyDescent="0.25"/>
    <row r="474" ht="11.25" hidden="1" customHeight="1" x14ac:dyDescent="0.25"/>
    <row r="475" ht="11.25" hidden="1" customHeight="1" x14ac:dyDescent="0.25"/>
    <row r="476" ht="11.25" hidden="1" customHeight="1" x14ac:dyDescent="0.25"/>
    <row r="477" ht="11.25" hidden="1" customHeight="1" x14ac:dyDescent="0.25"/>
    <row r="478" ht="11.25" hidden="1" customHeight="1" x14ac:dyDescent="0.25"/>
    <row r="479" ht="11.25" hidden="1" customHeight="1" x14ac:dyDescent="0.25"/>
    <row r="480" ht="11.25" hidden="1" customHeight="1" x14ac:dyDescent="0.25"/>
    <row r="481" ht="11.25" hidden="1" customHeight="1" x14ac:dyDescent="0.25"/>
    <row r="482" ht="11.25" hidden="1" customHeight="1" x14ac:dyDescent="0.25"/>
    <row r="483" ht="11.25" hidden="1" customHeight="1" x14ac:dyDescent="0.25"/>
    <row r="484" ht="11.25" hidden="1" customHeight="1" x14ac:dyDescent="0.25"/>
    <row r="485" ht="11.25" hidden="1" customHeight="1" x14ac:dyDescent="0.25"/>
    <row r="486" ht="11.25" hidden="1" customHeight="1" x14ac:dyDescent="0.25"/>
    <row r="487" ht="11.25" hidden="1" customHeight="1" x14ac:dyDescent="0.25"/>
    <row r="488" ht="11.25" hidden="1" customHeight="1" x14ac:dyDescent="0.25"/>
    <row r="489" ht="11.25" hidden="1" customHeight="1" x14ac:dyDescent="0.25"/>
    <row r="490" ht="11.25" hidden="1" customHeight="1" x14ac:dyDescent="0.25"/>
    <row r="491" ht="11.25" hidden="1" customHeight="1" x14ac:dyDescent="0.25"/>
    <row r="492" ht="11.25" hidden="1" customHeight="1" x14ac:dyDescent="0.25"/>
    <row r="493" ht="11.25" hidden="1" customHeight="1" x14ac:dyDescent="0.25"/>
    <row r="494" ht="11.25" hidden="1" customHeight="1" x14ac:dyDescent="0.25"/>
    <row r="495" ht="11.25" hidden="1" customHeight="1" x14ac:dyDescent="0.25"/>
    <row r="496" ht="11.25" hidden="1" customHeight="1" x14ac:dyDescent="0.25"/>
    <row r="497" ht="11.25" hidden="1" customHeight="1" x14ac:dyDescent="0.25"/>
    <row r="498" ht="11.25" hidden="1" customHeight="1" x14ac:dyDescent="0.25"/>
    <row r="499" ht="11.25" hidden="1" customHeight="1" x14ac:dyDescent="0.25"/>
    <row r="500" ht="11.25" hidden="1" customHeight="1" x14ac:dyDescent="0.25"/>
    <row r="501" ht="11.25" hidden="1" customHeight="1" x14ac:dyDescent="0.25"/>
    <row r="502" ht="11.25" hidden="1" customHeight="1" x14ac:dyDescent="0.25"/>
    <row r="503" ht="11.25" hidden="1" customHeight="1" x14ac:dyDescent="0.25"/>
    <row r="504" ht="11.25" hidden="1" customHeight="1" x14ac:dyDescent="0.25"/>
    <row r="505" ht="11.25" hidden="1" customHeight="1" x14ac:dyDescent="0.25"/>
    <row r="506" ht="11.25" hidden="1" customHeight="1" x14ac:dyDescent="0.25"/>
    <row r="507" ht="11.25" hidden="1" customHeight="1" x14ac:dyDescent="0.25"/>
    <row r="508" ht="11.25" hidden="1" customHeight="1" x14ac:dyDescent="0.25"/>
    <row r="509" ht="11.25" hidden="1" customHeight="1" x14ac:dyDescent="0.25"/>
    <row r="510" ht="11.25" hidden="1" customHeight="1" x14ac:dyDescent="0.25"/>
    <row r="511" ht="11.25" hidden="1" customHeight="1" x14ac:dyDescent="0.25"/>
    <row r="512" ht="11.25" hidden="1" customHeight="1" x14ac:dyDescent="0.25"/>
    <row r="513" ht="11.25" hidden="1" customHeight="1" x14ac:dyDescent="0.25"/>
    <row r="514" ht="11.25" hidden="1" customHeight="1" x14ac:dyDescent="0.25"/>
    <row r="515" ht="11.25" hidden="1" customHeight="1" x14ac:dyDescent="0.25"/>
    <row r="516" ht="11.25" hidden="1" customHeight="1" x14ac:dyDescent="0.25"/>
    <row r="517" ht="11.25" hidden="1" customHeight="1" x14ac:dyDescent="0.25"/>
    <row r="518" ht="11.25" hidden="1" customHeight="1" x14ac:dyDescent="0.25"/>
    <row r="519" ht="11.25" hidden="1" customHeight="1" x14ac:dyDescent="0.25"/>
    <row r="520" ht="11.25" hidden="1" customHeight="1" x14ac:dyDescent="0.25"/>
    <row r="521" ht="11.25" hidden="1" customHeight="1" x14ac:dyDescent="0.25"/>
    <row r="522" ht="11.25" hidden="1" customHeight="1" x14ac:dyDescent="0.25"/>
    <row r="523" ht="11.25" hidden="1" customHeight="1" x14ac:dyDescent="0.25"/>
    <row r="524" ht="11.25" hidden="1" customHeight="1" x14ac:dyDescent="0.25"/>
    <row r="525" ht="11.25" hidden="1" customHeight="1" x14ac:dyDescent="0.25"/>
    <row r="526" ht="11.25" hidden="1" customHeight="1" x14ac:dyDescent="0.25"/>
    <row r="527" ht="11.25" hidden="1" customHeight="1" x14ac:dyDescent="0.25"/>
    <row r="528" ht="11.25" hidden="1" customHeight="1" x14ac:dyDescent="0.25"/>
    <row r="529" ht="11.25" hidden="1" customHeight="1" x14ac:dyDescent="0.25"/>
    <row r="530" ht="11.25" hidden="1" customHeight="1" x14ac:dyDescent="0.25"/>
    <row r="531" ht="11.25" hidden="1" customHeight="1" x14ac:dyDescent="0.25"/>
    <row r="532" ht="11.25" hidden="1" customHeight="1" x14ac:dyDescent="0.25"/>
    <row r="533" ht="11.25" hidden="1" customHeight="1" x14ac:dyDescent="0.25"/>
    <row r="534" ht="11.25" hidden="1" customHeight="1" x14ac:dyDescent="0.25"/>
    <row r="535" ht="11.25" hidden="1" customHeight="1" x14ac:dyDescent="0.25"/>
    <row r="536" ht="11.25" hidden="1" customHeight="1" x14ac:dyDescent="0.25"/>
    <row r="537" ht="11.25" hidden="1" customHeight="1" x14ac:dyDescent="0.25"/>
    <row r="538" ht="11.25" hidden="1" customHeight="1" x14ac:dyDescent="0.25"/>
    <row r="539" ht="11.25" hidden="1" customHeight="1" x14ac:dyDescent="0.25"/>
    <row r="540" ht="11.25" hidden="1" customHeight="1" x14ac:dyDescent="0.25"/>
    <row r="541" ht="11.25" hidden="1" customHeight="1" x14ac:dyDescent="0.25"/>
    <row r="542" ht="11.25" hidden="1" customHeight="1" x14ac:dyDescent="0.25"/>
    <row r="543" ht="11.25" hidden="1" customHeight="1" x14ac:dyDescent="0.25"/>
    <row r="544" ht="11.25" hidden="1" customHeight="1" x14ac:dyDescent="0.25"/>
    <row r="545" ht="11.25" hidden="1" customHeight="1" x14ac:dyDescent="0.25"/>
    <row r="546" ht="11.25" hidden="1" customHeight="1" x14ac:dyDescent="0.25"/>
    <row r="547" ht="11.25" hidden="1" customHeight="1" x14ac:dyDescent="0.25"/>
    <row r="548" ht="11.25" hidden="1" customHeight="1" x14ac:dyDescent="0.25"/>
    <row r="549" ht="11.25" hidden="1" customHeight="1" x14ac:dyDescent="0.25"/>
    <row r="550" ht="11.25" hidden="1" customHeight="1" x14ac:dyDescent="0.25"/>
    <row r="551" ht="11.25" hidden="1" customHeight="1" x14ac:dyDescent="0.25"/>
    <row r="552" ht="11.25" hidden="1" customHeight="1" x14ac:dyDescent="0.25"/>
    <row r="553" ht="11.25" hidden="1" customHeight="1" x14ac:dyDescent="0.25"/>
    <row r="554" ht="11.25" hidden="1" customHeight="1" x14ac:dyDescent="0.25"/>
    <row r="555" ht="11.25" hidden="1" customHeight="1" x14ac:dyDescent="0.25"/>
    <row r="556" ht="11.25" hidden="1" customHeight="1" x14ac:dyDescent="0.25"/>
    <row r="557" ht="11.25" hidden="1" customHeight="1" x14ac:dyDescent="0.25"/>
    <row r="558" ht="11.25" hidden="1" customHeight="1" x14ac:dyDescent="0.25"/>
    <row r="559" ht="11.25" hidden="1" customHeight="1" x14ac:dyDescent="0.25"/>
    <row r="560" ht="11.25" hidden="1" customHeight="1" x14ac:dyDescent="0.25"/>
    <row r="561" ht="11.25" hidden="1" customHeight="1" x14ac:dyDescent="0.25"/>
    <row r="562" ht="11.25" hidden="1" customHeight="1" x14ac:dyDescent="0.25"/>
    <row r="563" ht="11.25" hidden="1" customHeight="1" x14ac:dyDescent="0.25"/>
    <row r="564" ht="11.25" hidden="1" customHeight="1" x14ac:dyDescent="0.25"/>
    <row r="565" ht="11.25" hidden="1" customHeight="1" x14ac:dyDescent="0.25"/>
    <row r="566" ht="11.25" hidden="1" customHeight="1" x14ac:dyDescent="0.25"/>
    <row r="567" ht="11.25" hidden="1" customHeight="1" x14ac:dyDescent="0.25"/>
    <row r="568" ht="11.25" hidden="1" customHeight="1" x14ac:dyDescent="0.25"/>
    <row r="569" ht="11.25" hidden="1" customHeight="1" x14ac:dyDescent="0.25"/>
    <row r="570" ht="11.25" hidden="1" customHeight="1" x14ac:dyDescent="0.25"/>
    <row r="571" ht="11.25" hidden="1" customHeight="1" x14ac:dyDescent="0.25"/>
    <row r="572" ht="11.25" hidden="1" customHeight="1" x14ac:dyDescent="0.25"/>
    <row r="573" ht="11.25" hidden="1" customHeight="1" x14ac:dyDescent="0.25"/>
    <row r="574" ht="11.25" hidden="1" customHeight="1" x14ac:dyDescent="0.25"/>
    <row r="575" ht="11.25" hidden="1" customHeight="1" x14ac:dyDescent="0.25"/>
    <row r="576" ht="11.25" hidden="1" customHeight="1" x14ac:dyDescent="0.25"/>
    <row r="577" ht="11.25" hidden="1" customHeight="1" x14ac:dyDescent="0.25"/>
    <row r="578" ht="11.25" hidden="1" customHeight="1" x14ac:dyDescent="0.25"/>
    <row r="579" ht="11.25" hidden="1" customHeight="1" x14ac:dyDescent="0.25"/>
    <row r="580" ht="11.25" hidden="1" customHeight="1" x14ac:dyDescent="0.25"/>
    <row r="581" ht="11.25" hidden="1" customHeight="1" x14ac:dyDescent="0.25"/>
    <row r="582" ht="11.25" hidden="1" customHeight="1" x14ac:dyDescent="0.25"/>
    <row r="583" ht="11.25" hidden="1" customHeight="1" x14ac:dyDescent="0.25"/>
    <row r="584" ht="11.25" hidden="1" customHeight="1" x14ac:dyDescent="0.25"/>
    <row r="585" ht="11.25" hidden="1" customHeight="1" x14ac:dyDescent="0.25"/>
    <row r="586" ht="11.25" hidden="1" customHeight="1" x14ac:dyDescent="0.25"/>
    <row r="587" ht="11.25" hidden="1" customHeight="1" x14ac:dyDescent="0.25"/>
    <row r="588" ht="11.25" hidden="1" customHeight="1" x14ac:dyDescent="0.25"/>
    <row r="589" ht="11.25" hidden="1" customHeight="1" x14ac:dyDescent="0.25"/>
    <row r="590" ht="11.25" hidden="1" customHeight="1" x14ac:dyDescent="0.25"/>
    <row r="591" ht="11.25" hidden="1" customHeight="1" x14ac:dyDescent="0.25"/>
    <row r="592" ht="11.25" hidden="1" customHeight="1" x14ac:dyDescent="0.25"/>
    <row r="593" ht="11.25" hidden="1" customHeight="1" x14ac:dyDescent="0.25"/>
    <row r="594" ht="11.25" hidden="1" customHeight="1" x14ac:dyDescent="0.25"/>
    <row r="595" ht="11.25" hidden="1" customHeight="1" x14ac:dyDescent="0.25"/>
    <row r="596" ht="11.25" hidden="1" customHeight="1" x14ac:dyDescent="0.25"/>
    <row r="597" ht="11.25" hidden="1" customHeight="1" x14ac:dyDescent="0.25"/>
    <row r="598" ht="11.25" hidden="1" customHeight="1" x14ac:dyDescent="0.25"/>
    <row r="599" ht="11.25" hidden="1" customHeight="1" x14ac:dyDescent="0.25"/>
    <row r="600" ht="11.25" hidden="1" customHeight="1" x14ac:dyDescent="0.25"/>
    <row r="601" ht="11.25" hidden="1" customHeight="1" x14ac:dyDescent="0.25"/>
    <row r="602" ht="11.25" hidden="1" customHeight="1" x14ac:dyDescent="0.25"/>
    <row r="603" ht="11.25" hidden="1" customHeight="1" x14ac:dyDescent="0.25"/>
    <row r="604" ht="11.25" hidden="1" customHeight="1" x14ac:dyDescent="0.25"/>
    <row r="605" ht="11.25" hidden="1" customHeight="1" x14ac:dyDescent="0.25"/>
    <row r="606" ht="11.25" hidden="1" customHeight="1" x14ac:dyDescent="0.25"/>
    <row r="607" ht="11.25" hidden="1" customHeight="1" x14ac:dyDescent="0.25"/>
    <row r="608" ht="11.25" hidden="1" customHeight="1" x14ac:dyDescent="0.25"/>
    <row r="609" ht="11.25" hidden="1" customHeight="1" x14ac:dyDescent="0.25"/>
    <row r="610" ht="11.25" hidden="1" customHeight="1" x14ac:dyDescent="0.25"/>
    <row r="611" ht="11.25" hidden="1" customHeight="1" x14ac:dyDescent="0.25"/>
    <row r="612" ht="11.25" hidden="1" customHeight="1" x14ac:dyDescent="0.25"/>
    <row r="613" ht="11.25" hidden="1" customHeight="1" x14ac:dyDescent="0.25"/>
    <row r="614" ht="11.25" hidden="1" customHeight="1" x14ac:dyDescent="0.25"/>
    <row r="615" ht="11.25" hidden="1" customHeight="1" x14ac:dyDescent="0.25"/>
    <row r="616" ht="11.25" hidden="1" customHeight="1" x14ac:dyDescent="0.25"/>
    <row r="617" ht="11.25" hidden="1" customHeight="1" x14ac:dyDescent="0.25"/>
    <row r="618" ht="11.25" hidden="1" customHeight="1" x14ac:dyDescent="0.25"/>
    <row r="619" ht="11.25" hidden="1" customHeight="1" x14ac:dyDescent="0.25"/>
    <row r="620" ht="11.25" hidden="1" customHeight="1" x14ac:dyDescent="0.25"/>
    <row r="621" ht="11.25" hidden="1" customHeight="1" x14ac:dyDescent="0.25"/>
    <row r="622" ht="11.25" hidden="1" customHeight="1" x14ac:dyDescent="0.25"/>
    <row r="623" ht="11.25" hidden="1" customHeight="1" x14ac:dyDescent="0.25"/>
    <row r="624" ht="11.25" hidden="1" customHeight="1" x14ac:dyDescent="0.25"/>
    <row r="625" ht="11.25" hidden="1" customHeight="1" x14ac:dyDescent="0.25"/>
    <row r="626" ht="11.25" hidden="1" customHeight="1" x14ac:dyDescent="0.25"/>
    <row r="627" ht="11.25" hidden="1" customHeight="1" x14ac:dyDescent="0.25"/>
    <row r="628" ht="11.25" hidden="1" customHeight="1" x14ac:dyDescent="0.25"/>
    <row r="629" ht="11.25" hidden="1" customHeight="1" x14ac:dyDescent="0.25"/>
    <row r="630" ht="11.25" hidden="1" customHeight="1" x14ac:dyDescent="0.25"/>
    <row r="631" ht="11.25" hidden="1" customHeight="1" x14ac:dyDescent="0.25"/>
    <row r="632" ht="11.25" hidden="1" customHeight="1" x14ac:dyDescent="0.25"/>
    <row r="633" ht="11.25" hidden="1" customHeight="1" x14ac:dyDescent="0.25"/>
    <row r="634" ht="11.25" hidden="1" customHeight="1" x14ac:dyDescent="0.25"/>
    <row r="635" ht="11.25" hidden="1" customHeight="1" x14ac:dyDescent="0.25"/>
    <row r="636" ht="11.25" hidden="1" customHeight="1" x14ac:dyDescent="0.25"/>
    <row r="637" ht="11.25" hidden="1" customHeight="1" x14ac:dyDescent="0.25"/>
    <row r="638" ht="11.25" hidden="1" customHeight="1" x14ac:dyDescent="0.25"/>
    <row r="639" ht="11.25" hidden="1" customHeight="1" x14ac:dyDescent="0.25"/>
    <row r="640" ht="11.25" hidden="1" customHeight="1" x14ac:dyDescent="0.25"/>
    <row r="641" ht="11.25" hidden="1" customHeight="1" x14ac:dyDescent="0.25"/>
  </sheetData>
  <sheetProtection sheet="1" objects="1" scenarios="1"/>
  <mergeCells count="189">
    <mergeCell ref="I5:K5"/>
    <mergeCell ref="I6:K6"/>
    <mergeCell ref="B8:F8"/>
    <mergeCell ref="B11:F11"/>
    <mergeCell ref="G11:I11"/>
    <mergeCell ref="J11:K11"/>
    <mergeCell ref="G8:H8"/>
    <mergeCell ref="G9:H9"/>
    <mergeCell ref="G7:H7"/>
    <mergeCell ref="G10:H10"/>
    <mergeCell ref="I7:K7"/>
    <mergeCell ref="I8:K8"/>
    <mergeCell ref="I9:K9"/>
    <mergeCell ref="I10:K10"/>
    <mergeCell ref="A12:L12"/>
    <mergeCell ref="A13:L13"/>
    <mergeCell ref="B15:D15"/>
    <mergeCell ref="B9:F9"/>
    <mergeCell ref="B10:F10"/>
    <mergeCell ref="K18:L18"/>
    <mergeCell ref="C19:D19"/>
    <mergeCell ref="E19:F19"/>
    <mergeCell ref="G19:H19"/>
    <mergeCell ref="I19:J19"/>
    <mergeCell ref="K19:L19"/>
    <mergeCell ref="B16:D16"/>
    <mergeCell ref="C17:D17"/>
    <mergeCell ref="C18:D18"/>
    <mergeCell ref="E18:F18"/>
    <mergeCell ref="G18:H18"/>
    <mergeCell ref="I18:J18"/>
    <mergeCell ref="C20:D20"/>
    <mergeCell ref="E20:F20"/>
    <mergeCell ref="G20:H20"/>
    <mergeCell ref="I20:J20"/>
    <mergeCell ref="K20:L20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31:D31"/>
    <mergeCell ref="E31:F31"/>
    <mergeCell ref="G31:H31"/>
    <mergeCell ref="I31:J31"/>
    <mergeCell ref="K31:L31"/>
    <mergeCell ref="C32:D32"/>
    <mergeCell ref="E32:F32"/>
    <mergeCell ref="G32:H32"/>
    <mergeCell ref="I32:J32"/>
    <mergeCell ref="K32:L32"/>
    <mergeCell ref="C33:D33"/>
    <mergeCell ref="E33:F33"/>
    <mergeCell ref="G33:H33"/>
    <mergeCell ref="I33:J33"/>
    <mergeCell ref="K33:L33"/>
    <mergeCell ref="C34:D34"/>
    <mergeCell ref="E34:F34"/>
    <mergeCell ref="G34:H34"/>
    <mergeCell ref="I34:J34"/>
    <mergeCell ref="K34:L34"/>
    <mergeCell ref="C35:D35"/>
    <mergeCell ref="E35:F35"/>
    <mergeCell ref="G35:H35"/>
    <mergeCell ref="I35:J35"/>
    <mergeCell ref="K35:L35"/>
    <mergeCell ref="C36:D36"/>
    <mergeCell ref="E36:F36"/>
    <mergeCell ref="G36:H36"/>
    <mergeCell ref="I36:J36"/>
    <mergeCell ref="K36:L36"/>
    <mergeCell ref="C37:D37"/>
    <mergeCell ref="E37:F37"/>
    <mergeCell ref="G37:H37"/>
    <mergeCell ref="I37:J37"/>
    <mergeCell ref="K37:L37"/>
    <mergeCell ref="C38:D38"/>
    <mergeCell ref="E38:F38"/>
    <mergeCell ref="G38:H38"/>
    <mergeCell ref="I38:J38"/>
    <mergeCell ref="K38:L38"/>
    <mergeCell ref="C39:D39"/>
    <mergeCell ref="E39:F39"/>
    <mergeCell ref="G39:H39"/>
    <mergeCell ref="I39:J39"/>
    <mergeCell ref="K39:L39"/>
    <mergeCell ref="C40:D40"/>
    <mergeCell ref="E40:F40"/>
    <mergeCell ref="G40:H40"/>
    <mergeCell ref="I40:J40"/>
    <mergeCell ref="K40:L40"/>
    <mergeCell ref="C41:D41"/>
    <mergeCell ref="E41:F41"/>
    <mergeCell ref="G41:H41"/>
    <mergeCell ref="I41:J41"/>
    <mergeCell ref="K41:L41"/>
    <mergeCell ref="C42:D42"/>
    <mergeCell ref="E42:F42"/>
    <mergeCell ref="G42:H42"/>
    <mergeCell ref="I42:J42"/>
    <mergeCell ref="K42:L42"/>
    <mergeCell ref="C43:D43"/>
    <mergeCell ref="E43:F43"/>
    <mergeCell ref="G43:H43"/>
    <mergeCell ref="I43:J43"/>
    <mergeCell ref="K43:L43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E50:F50"/>
    <mergeCell ref="G50:H50"/>
    <mergeCell ref="I50:J50"/>
    <mergeCell ref="K50:L50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</mergeCells>
  <printOptions horizontalCentered="1"/>
  <pageMargins left="0" right="0" top="0.5" bottom="0" header="0.25" footer="0"/>
  <pageSetup scale="76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Check Box 1">
              <controlPr defaultSize="0" autoFill="0" autoLine="0" autoPict="0">
                <anchor moveWithCells="1">
                  <from>
                    <xdr:col>11</xdr:col>
                    <xdr:colOff>868680</xdr:colOff>
                    <xdr:row>7</xdr:row>
                    <xdr:rowOff>220980</xdr:rowOff>
                  </from>
                  <to>
                    <xdr:col>11</xdr:col>
                    <xdr:colOff>1150620</xdr:colOff>
                    <xdr:row>8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6CAF0"/>
    <pageSetUpPr fitToPage="1"/>
  </sheetPr>
  <dimension ref="A1:V553"/>
  <sheetViews>
    <sheetView zoomScaleNormal="100" workbookViewId="0">
      <selection activeCell="B7" sqref="B7"/>
    </sheetView>
  </sheetViews>
  <sheetFormatPr defaultColWidth="9.125" defaultRowHeight="0" customHeight="1" zeroHeight="1" x14ac:dyDescent="0.2"/>
  <cols>
    <col min="1" max="1" width="19.75" style="392" customWidth="1"/>
    <col min="2" max="2" width="37.75" style="392" customWidth="1"/>
    <col min="3" max="3" width="13.75" style="392" customWidth="1"/>
    <col min="4" max="4" width="14.75" style="392" customWidth="1"/>
    <col min="5" max="5" width="28.75" style="392" customWidth="1"/>
    <col min="6" max="6" width="12.75" style="392" customWidth="1"/>
    <col min="7" max="7" width="5.75" style="392" customWidth="1"/>
    <col min="8" max="10" width="18.75" style="392" customWidth="1"/>
    <col min="11" max="16384" width="9.125" style="344"/>
  </cols>
  <sheetData>
    <row r="1" spans="1:18" s="340" customFormat="1" ht="21.9" customHeight="1" x14ac:dyDescent="0.3">
      <c r="A1" s="335"/>
      <c r="B1" s="336"/>
      <c r="C1" s="337"/>
      <c r="D1" s="337"/>
      <c r="E1" s="338"/>
      <c r="F1" s="338"/>
      <c r="G1" s="338"/>
      <c r="H1" s="338"/>
      <c r="I1" s="338"/>
      <c r="J1" s="339" t="s">
        <v>265</v>
      </c>
      <c r="O1" s="341"/>
      <c r="P1" s="341"/>
      <c r="Q1" s="341"/>
      <c r="R1" s="341"/>
    </row>
    <row r="2" spans="1:18" ht="15.75" customHeight="1" x14ac:dyDescent="0.3">
      <c r="A2" s="335"/>
      <c r="B2" s="336"/>
      <c r="C2" s="342"/>
      <c r="D2" s="342"/>
      <c r="E2" s="338"/>
      <c r="F2" s="338"/>
      <c r="G2" s="338"/>
      <c r="H2" s="338"/>
      <c r="I2" s="338"/>
      <c r="J2" s="343" t="s">
        <v>266</v>
      </c>
      <c r="O2" s="345"/>
      <c r="P2" s="345"/>
      <c r="Q2" s="345"/>
      <c r="R2" s="345"/>
    </row>
    <row r="3" spans="1:18" ht="15.6" x14ac:dyDescent="0.3">
      <c r="A3" s="335"/>
      <c r="B3" s="336"/>
      <c r="C3" s="342"/>
      <c r="D3" s="346"/>
      <c r="E3" s="347"/>
      <c r="F3" s="347"/>
      <c r="G3" s="347"/>
      <c r="H3" s="347"/>
      <c r="I3" s="347"/>
      <c r="J3" s="348" t="s">
        <v>75</v>
      </c>
      <c r="O3" s="345"/>
      <c r="P3" s="345"/>
      <c r="Q3" s="345"/>
      <c r="R3" s="345"/>
    </row>
    <row r="4" spans="1:18" ht="15.6" x14ac:dyDescent="0.3">
      <c r="A4" s="335"/>
      <c r="B4" s="336"/>
      <c r="C4" s="342"/>
      <c r="D4" s="342"/>
      <c r="E4" s="347"/>
      <c r="F4" s="347"/>
      <c r="G4" s="347"/>
      <c r="H4" s="347"/>
      <c r="I4" s="347"/>
      <c r="J4" s="349" t="s">
        <v>321</v>
      </c>
      <c r="O4" s="345"/>
      <c r="P4" s="345"/>
      <c r="Q4" s="345"/>
      <c r="R4" s="345"/>
    </row>
    <row r="5" spans="1:18" ht="17.100000000000001" customHeight="1" x14ac:dyDescent="0.3">
      <c r="A5" s="335"/>
      <c r="B5" s="336"/>
      <c r="C5" s="342"/>
      <c r="D5" s="342"/>
      <c r="E5" s="347"/>
      <c r="F5" s="347"/>
      <c r="G5" s="347"/>
      <c r="H5" s="669" t="s">
        <v>315</v>
      </c>
      <c r="I5" s="669"/>
      <c r="J5" s="350"/>
      <c r="O5" s="345"/>
      <c r="P5" s="345"/>
      <c r="Q5" s="345"/>
      <c r="R5" s="345"/>
    </row>
    <row r="6" spans="1:18" ht="17.100000000000001" customHeight="1" x14ac:dyDescent="0.3">
      <c r="A6" s="351"/>
      <c r="B6" s="336"/>
      <c r="C6" s="342"/>
      <c r="D6" s="342"/>
      <c r="E6" s="347"/>
      <c r="F6" s="347"/>
      <c r="G6" s="347"/>
      <c r="H6" s="670" t="s">
        <v>314</v>
      </c>
      <c r="I6" s="670"/>
      <c r="J6" s="352"/>
      <c r="O6" s="345"/>
      <c r="P6" s="345"/>
      <c r="Q6" s="345"/>
      <c r="R6" s="345"/>
    </row>
    <row r="7" spans="1:18" ht="20.100000000000001" customHeight="1" x14ac:dyDescent="0.3">
      <c r="A7" s="353" t="s">
        <v>11</v>
      </c>
      <c r="B7" s="218"/>
      <c r="C7" s="413" t="s">
        <v>323</v>
      </c>
      <c r="D7" s="354"/>
      <c r="E7" s="347"/>
      <c r="F7" s="347"/>
      <c r="G7" s="347"/>
      <c r="H7" s="660" t="s">
        <v>12</v>
      </c>
      <c r="I7" s="661"/>
      <c r="J7" s="355"/>
      <c r="O7" s="345"/>
      <c r="P7" s="345"/>
      <c r="Q7" s="345"/>
      <c r="R7" s="345"/>
    </row>
    <row r="8" spans="1:18" ht="20.100000000000001" customHeight="1" x14ac:dyDescent="0.3">
      <c r="A8" s="353" t="s">
        <v>13</v>
      </c>
      <c r="B8" s="662"/>
      <c r="C8" s="663"/>
      <c r="D8" s="663"/>
      <c r="E8" s="664"/>
      <c r="F8" s="665" t="s">
        <v>14</v>
      </c>
      <c r="G8" s="666"/>
      <c r="H8" s="667"/>
      <c r="I8" s="668"/>
      <c r="J8" s="410" t="s">
        <v>311</v>
      </c>
      <c r="O8" s="345"/>
      <c r="P8" s="345"/>
      <c r="Q8" s="345"/>
      <c r="R8" s="345"/>
    </row>
    <row r="9" spans="1:18" ht="20.100000000000001" customHeight="1" x14ac:dyDescent="0.3">
      <c r="A9" s="353" t="s">
        <v>15</v>
      </c>
      <c r="B9" s="662"/>
      <c r="C9" s="663"/>
      <c r="D9" s="663"/>
      <c r="E9" s="664"/>
      <c r="F9" s="665" t="s">
        <v>10</v>
      </c>
      <c r="G9" s="666"/>
      <c r="H9" s="660" t="s">
        <v>16</v>
      </c>
      <c r="I9" s="661"/>
      <c r="J9" s="409" t="s">
        <v>312</v>
      </c>
      <c r="O9" s="345"/>
      <c r="P9" s="345"/>
      <c r="Q9" s="345"/>
      <c r="R9" s="345"/>
    </row>
    <row r="10" spans="1:18" ht="20.100000000000001" customHeight="1" x14ac:dyDescent="0.4">
      <c r="A10" s="353" t="s">
        <v>17</v>
      </c>
      <c r="B10" s="662"/>
      <c r="C10" s="663"/>
      <c r="D10" s="663"/>
      <c r="E10" s="664"/>
      <c r="F10" s="142"/>
      <c r="G10" s="142"/>
      <c r="H10" s="667"/>
      <c r="I10" s="668"/>
      <c r="J10" s="356"/>
      <c r="O10" s="345"/>
      <c r="P10" s="345"/>
      <c r="Q10" s="345"/>
      <c r="R10" s="345"/>
    </row>
    <row r="11" spans="1:18" ht="12" customHeight="1" thickBot="1" x14ac:dyDescent="0.3">
      <c r="A11" s="357"/>
      <c r="B11" s="358"/>
      <c r="C11" s="358"/>
      <c r="D11" s="358"/>
      <c r="E11" s="358"/>
      <c r="F11" s="359"/>
      <c r="G11" s="359"/>
      <c r="H11" s="359"/>
      <c r="I11" s="358"/>
      <c r="J11" s="359"/>
      <c r="O11" s="345"/>
      <c r="P11" s="345"/>
      <c r="Q11" s="345"/>
      <c r="R11" s="345"/>
    </row>
    <row r="12" spans="1:18" ht="24" customHeight="1" thickBot="1" x14ac:dyDescent="0.3">
      <c r="A12" s="689" t="s">
        <v>258</v>
      </c>
      <c r="B12" s="690"/>
      <c r="C12" s="690"/>
      <c r="D12" s="690"/>
      <c r="E12" s="690"/>
      <c r="F12" s="690"/>
      <c r="G12" s="690"/>
      <c r="H12" s="690"/>
      <c r="I12" s="690"/>
      <c r="J12" s="691"/>
      <c r="O12" s="345"/>
      <c r="P12" s="345"/>
      <c r="Q12" s="345"/>
      <c r="R12" s="345"/>
    </row>
    <row r="13" spans="1:18" ht="21.9" customHeight="1" x14ac:dyDescent="0.25">
      <c r="A13" s="692" t="s">
        <v>58</v>
      </c>
      <c r="B13" s="693"/>
      <c r="C13" s="693"/>
      <c r="D13" s="693"/>
      <c r="E13" s="693"/>
      <c r="F13" s="693"/>
      <c r="G13" s="694"/>
      <c r="H13" s="695" t="s">
        <v>67</v>
      </c>
      <c r="I13" s="696"/>
      <c r="J13" s="697"/>
      <c r="O13" s="345"/>
      <c r="P13" s="345"/>
      <c r="Q13" s="345"/>
      <c r="R13" s="345"/>
    </row>
    <row r="14" spans="1:18" s="366" customFormat="1" ht="18" customHeight="1" x14ac:dyDescent="0.3">
      <c r="A14" s="360" t="s">
        <v>9</v>
      </c>
      <c r="B14" s="361" t="s">
        <v>2</v>
      </c>
      <c r="C14" s="362" t="s">
        <v>3</v>
      </c>
      <c r="D14" s="363" t="s">
        <v>4</v>
      </c>
      <c r="E14" s="698" t="s">
        <v>5</v>
      </c>
      <c r="F14" s="699"/>
      <c r="G14" s="700"/>
      <c r="H14" s="364" t="s">
        <v>6</v>
      </c>
      <c r="I14" s="361" t="s">
        <v>45</v>
      </c>
      <c r="J14" s="365" t="s">
        <v>46</v>
      </c>
    </row>
    <row r="15" spans="1:18" s="366" customFormat="1" ht="18" customHeight="1" x14ac:dyDescent="0.25">
      <c r="A15" s="367" t="s">
        <v>60</v>
      </c>
      <c r="B15" s="368" t="s">
        <v>65</v>
      </c>
      <c r="C15" s="368" t="s">
        <v>82</v>
      </c>
      <c r="D15" s="368" t="s">
        <v>77</v>
      </c>
      <c r="E15" s="701" t="s">
        <v>71</v>
      </c>
      <c r="F15" s="702"/>
      <c r="G15" s="703"/>
      <c r="H15" s="369" t="s">
        <v>73</v>
      </c>
      <c r="I15" s="370" t="s">
        <v>74</v>
      </c>
      <c r="J15" s="371" t="s">
        <v>72</v>
      </c>
    </row>
    <row r="16" spans="1:18" s="366" customFormat="1" ht="18" customHeight="1" x14ac:dyDescent="0.25">
      <c r="A16" s="372" t="s">
        <v>61</v>
      </c>
      <c r="B16" s="373" t="s">
        <v>66</v>
      </c>
      <c r="C16" s="374" t="s">
        <v>83</v>
      </c>
      <c r="D16" s="374" t="s">
        <v>78</v>
      </c>
      <c r="E16" s="704" t="s">
        <v>64</v>
      </c>
      <c r="F16" s="705"/>
      <c r="G16" s="706"/>
      <c r="H16" s="375" t="s">
        <v>10</v>
      </c>
      <c r="I16" s="376" t="s">
        <v>10</v>
      </c>
      <c r="J16" s="377" t="s">
        <v>10</v>
      </c>
    </row>
    <row r="17" spans="1:22" ht="39.9" customHeight="1" x14ac:dyDescent="0.25">
      <c r="A17" s="143"/>
      <c r="B17" s="217"/>
      <c r="C17" s="144"/>
      <c r="D17" s="145"/>
      <c r="E17" s="655"/>
      <c r="F17" s="656"/>
      <c r="G17" s="657"/>
      <c r="H17" s="146"/>
      <c r="I17" s="147"/>
      <c r="J17" s="148"/>
      <c r="K17" s="366"/>
      <c r="L17" s="366"/>
      <c r="M17" s="366"/>
      <c r="N17" s="366"/>
      <c r="O17" s="366"/>
      <c r="P17" s="366"/>
      <c r="Q17" s="366"/>
      <c r="R17" s="366"/>
      <c r="S17" s="366"/>
      <c r="T17" s="366"/>
      <c r="U17" s="366"/>
      <c r="V17" s="366"/>
    </row>
    <row r="18" spans="1:22" ht="39.9" customHeight="1" x14ac:dyDescent="0.25">
      <c r="A18" s="149"/>
      <c r="B18" s="217"/>
      <c r="C18" s="150"/>
      <c r="D18" s="145"/>
      <c r="E18" s="655"/>
      <c r="F18" s="656"/>
      <c r="G18" s="657"/>
      <c r="H18" s="146"/>
      <c r="I18" s="147"/>
      <c r="J18" s="148"/>
      <c r="O18" s="345"/>
      <c r="P18" s="345"/>
      <c r="Q18" s="345"/>
      <c r="R18" s="345"/>
    </row>
    <row r="19" spans="1:22" ht="39.9" customHeight="1" x14ac:dyDescent="0.25">
      <c r="A19" s="149"/>
      <c r="B19" s="217"/>
      <c r="C19" s="150"/>
      <c r="D19" s="145"/>
      <c r="E19" s="655"/>
      <c r="F19" s="656"/>
      <c r="G19" s="657"/>
      <c r="H19" s="146"/>
      <c r="I19" s="147"/>
      <c r="J19" s="148"/>
      <c r="O19" s="345"/>
      <c r="P19" s="345"/>
      <c r="Q19" s="345"/>
      <c r="R19" s="345"/>
    </row>
    <row r="20" spans="1:22" ht="39.9" customHeight="1" x14ac:dyDescent="0.25">
      <c r="A20" s="149"/>
      <c r="B20" s="217"/>
      <c r="C20" s="150"/>
      <c r="D20" s="145"/>
      <c r="E20" s="655"/>
      <c r="F20" s="656"/>
      <c r="G20" s="657"/>
      <c r="H20" s="146"/>
      <c r="I20" s="147"/>
      <c r="J20" s="148"/>
      <c r="O20" s="345"/>
      <c r="P20" s="345"/>
      <c r="Q20" s="345"/>
      <c r="R20" s="345"/>
    </row>
    <row r="21" spans="1:22" ht="39.9" customHeight="1" x14ac:dyDescent="0.25">
      <c r="A21" s="149"/>
      <c r="B21" s="217"/>
      <c r="C21" s="150"/>
      <c r="D21" s="145"/>
      <c r="E21" s="655"/>
      <c r="F21" s="656"/>
      <c r="G21" s="657"/>
      <c r="H21" s="146"/>
      <c r="I21" s="147"/>
      <c r="J21" s="148"/>
      <c r="O21" s="345"/>
      <c r="P21" s="345"/>
      <c r="Q21" s="345"/>
      <c r="R21" s="345"/>
    </row>
    <row r="22" spans="1:22" ht="39.9" customHeight="1" x14ac:dyDescent="0.25">
      <c r="A22" s="149"/>
      <c r="B22" s="217"/>
      <c r="C22" s="150"/>
      <c r="D22" s="145"/>
      <c r="E22" s="655"/>
      <c r="F22" s="656"/>
      <c r="G22" s="657"/>
      <c r="H22" s="146"/>
      <c r="I22" s="147"/>
      <c r="J22" s="148"/>
      <c r="O22" s="345"/>
      <c r="P22" s="345"/>
      <c r="Q22" s="345"/>
      <c r="R22" s="345"/>
    </row>
    <row r="23" spans="1:22" ht="39.9" customHeight="1" x14ac:dyDescent="0.25">
      <c r="A23" s="149"/>
      <c r="B23" s="217"/>
      <c r="C23" s="150"/>
      <c r="D23" s="145"/>
      <c r="E23" s="655"/>
      <c r="F23" s="656"/>
      <c r="G23" s="657"/>
      <c r="H23" s="146"/>
      <c r="I23" s="147"/>
      <c r="J23" s="148"/>
      <c r="O23" s="345"/>
      <c r="P23" s="345"/>
      <c r="Q23" s="345"/>
      <c r="R23" s="345"/>
    </row>
    <row r="24" spans="1:22" ht="39.9" customHeight="1" x14ac:dyDescent="0.25">
      <c r="A24" s="149"/>
      <c r="B24" s="217"/>
      <c r="C24" s="150"/>
      <c r="D24" s="145"/>
      <c r="E24" s="655"/>
      <c r="F24" s="656"/>
      <c r="G24" s="657"/>
      <c r="H24" s="146"/>
      <c r="I24" s="147"/>
      <c r="J24" s="148"/>
      <c r="O24" s="345"/>
      <c r="P24" s="345"/>
      <c r="Q24" s="345"/>
      <c r="R24" s="345"/>
    </row>
    <row r="25" spans="1:22" ht="39.9" customHeight="1" x14ac:dyDescent="0.25">
      <c r="A25" s="149"/>
      <c r="B25" s="217"/>
      <c r="C25" s="150"/>
      <c r="D25" s="145"/>
      <c r="E25" s="655"/>
      <c r="F25" s="656"/>
      <c r="G25" s="657"/>
      <c r="H25" s="146"/>
      <c r="I25" s="147"/>
      <c r="J25" s="148"/>
      <c r="O25" s="345"/>
      <c r="P25" s="345"/>
      <c r="Q25" s="345"/>
      <c r="R25" s="345"/>
    </row>
    <row r="26" spans="1:22" ht="39.9" customHeight="1" x14ac:dyDescent="0.25">
      <c r="A26" s="149"/>
      <c r="B26" s="217"/>
      <c r="C26" s="150"/>
      <c r="D26" s="145"/>
      <c r="E26" s="655"/>
      <c r="F26" s="656"/>
      <c r="G26" s="657"/>
      <c r="H26" s="146"/>
      <c r="I26" s="147"/>
      <c r="J26" s="148"/>
      <c r="O26" s="345"/>
      <c r="P26" s="345"/>
      <c r="Q26" s="345"/>
      <c r="R26" s="345"/>
    </row>
    <row r="27" spans="1:22" ht="39.9" customHeight="1" x14ac:dyDescent="0.25">
      <c r="A27" s="149"/>
      <c r="B27" s="217"/>
      <c r="C27" s="150"/>
      <c r="D27" s="145"/>
      <c r="E27" s="655"/>
      <c r="F27" s="656"/>
      <c r="G27" s="657"/>
      <c r="H27" s="146"/>
      <c r="I27" s="147"/>
      <c r="J27" s="148"/>
      <c r="O27" s="345"/>
      <c r="P27" s="345"/>
      <c r="Q27" s="345"/>
      <c r="R27" s="345"/>
    </row>
    <row r="28" spans="1:22" ht="39.9" customHeight="1" x14ac:dyDescent="0.25">
      <c r="A28" s="149"/>
      <c r="B28" s="217"/>
      <c r="C28" s="150"/>
      <c r="D28" s="145"/>
      <c r="E28" s="655"/>
      <c r="F28" s="656"/>
      <c r="G28" s="657"/>
      <c r="H28" s="146"/>
      <c r="I28" s="147"/>
      <c r="J28" s="148"/>
      <c r="O28" s="345"/>
      <c r="P28" s="345"/>
      <c r="Q28" s="345"/>
      <c r="R28" s="345"/>
    </row>
    <row r="29" spans="1:22" ht="39.9" customHeight="1" x14ac:dyDescent="0.25">
      <c r="A29" s="149"/>
      <c r="B29" s="217"/>
      <c r="C29" s="150"/>
      <c r="D29" s="145"/>
      <c r="E29" s="655"/>
      <c r="F29" s="656"/>
      <c r="G29" s="657"/>
      <c r="H29" s="146"/>
      <c r="I29" s="147"/>
      <c r="J29" s="148"/>
      <c r="O29" s="345"/>
      <c r="P29" s="345"/>
      <c r="Q29" s="345"/>
      <c r="R29" s="345"/>
    </row>
    <row r="30" spans="1:22" ht="39.9" customHeight="1" x14ac:dyDescent="0.25">
      <c r="A30" s="149"/>
      <c r="B30" s="217"/>
      <c r="C30" s="150"/>
      <c r="D30" s="145"/>
      <c r="E30" s="655"/>
      <c r="F30" s="656"/>
      <c r="G30" s="657"/>
      <c r="H30" s="146"/>
      <c r="I30" s="147"/>
      <c r="J30" s="148"/>
      <c r="O30" s="345"/>
      <c r="P30" s="345"/>
      <c r="Q30" s="345"/>
      <c r="R30" s="345"/>
    </row>
    <row r="31" spans="1:22" ht="39.9" customHeight="1" x14ac:dyDescent="0.25">
      <c r="A31" s="149"/>
      <c r="B31" s="217"/>
      <c r="C31" s="151"/>
      <c r="D31" s="145"/>
      <c r="E31" s="655"/>
      <c r="F31" s="656"/>
      <c r="G31" s="657"/>
      <c r="H31" s="146"/>
      <c r="I31" s="147"/>
      <c r="J31" s="148"/>
      <c r="O31" s="345"/>
      <c r="P31" s="345"/>
      <c r="Q31" s="345"/>
      <c r="R31" s="345"/>
    </row>
    <row r="32" spans="1:22" ht="39.9" customHeight="1" x14ac:dyDescent="0.25">
      <c r="A32" s="149"/>
      <c r="B32" s="217"/>
      <c r="C32" s="150"/>
      <c r="D32" s="145"/>
      <c r="E32" s="655"/>
      <c r="F32" s="656"/>
      <c r="G32" s="657"/>
      <c r="H32" s="146"/>
      <c r="I32" s="147"/>
      <c r="J32" s="148"/>
      <c r="O32" s="345"/>
      <c r="P32" s="345"/>
      <c r="Q32" s="345"/>
      <c r="R32" s="345"/>
    </row>
    <row r="33" spans="1:18" ht="39.9" customHeight="1" x14ac:dyDescent="0.25">
      <c r="A33" s="149"/>
      <c r="B33" s="217"/>
      <c r="C33" s="150"/>
      <c r="D33" s="145"/>
      <c r="E33" s="655"/>
      <c r="F33" s="656"/>
      <c r="G33" s="657"/>
      <c r="H33" s="146"/>
      <c r="I33" s="147"/>
      <c r="J33" s="148"/>
      <c r="O33" s="345"/>
      <c r="P33" s="345"/>
      <c r="Q33" s="345"/>
      <c r="R33" s="345"/>
    </row>
    <row r="34" spans="1:18" ht="39.9" customHeight="1" x14ac:dyDescent="0.25">
      <c r="A34" s="149"/>
      <c r="B34" s="217"/>
      <c r="C34" s="150"/>
      <c r="D34" s="145"/>
      <c r="E34" s="655"/>
      <c r="F34" s="656"/>
      <c r="G34" s="657"/>
      <c r="H34" s="146"/>
      <c r="I34" s="147"/>
      <c r="J34" s="148"/>
      <c r="O34" s="345"/>
      <c r="P34" s="345"/>
      <c r="Q34" s="345"/>
      <c r="R34" s="345"/>
    </row>
    <row r="35" spans="1:18" ht="39.9" customHeight="1" x14ac:dyDescent="0.25">
      <c r="A35" s="149"/>
      <c r="B35" s="217"/>
      <c r="C35" s="150"/>
      <c r="D35" s="145"/>
      <c r="E35" s="655"/>
      <c r="F35" s="656"/>
      <c r="G35" s="657"/>
      <c r="H35" s="146"/>
      <c r="I35" s="147"/>
      <c r="J35" s="148"/>
      <c r="O35" s="345"/>
      <c r="P35" s="345"/>
      <c r="Q35" s="345"/>
      <c r="R35" s="345"/>
    </row>
    <row r="36" spans="1:18" ht="29.25" customHeight="1" thickBot="1" x14ac:dyDescent="0.35">
      <c r="A36" s="378"/>
      <c r="B36" s="379"/>
      <c r="C36" s="379"/>
      <c r="D36" s="379"/>
      <c r="E36" s="379"/>
      <c r="F36" s="380" t="s">
        <v>259</v>
      </c>
      <c r="G36" s="381" t="s">
        <v>30</v>
      </c>
      <c r="H36" s="382" t="str">
        <f>IF($B$7=0," ",SUM(H17:H35))</f>
        <v xml:space="preserve"> </v>
      </c>
      <c r="I36" s="382" t="str">
        <f>IF($B$7=0," ",SUM(I17:I35))</f>
        <v xml:space="preserve"> </v>
      </c>
      <c r="J36" s="383" t="str">
        <f>IF($B$7=0," ",SUM(J17:J35))</f>
        <v xml:space="preserve"> </v>
      </c>
      <c r="O36" s="345"/>
      <c r="P36" s="345"/>
      <c r="Q36" s="345"/>
      <c r="R36" s="345"/>
    </row>
    <row r="37" spans="1:18" ht="8.1" customHeight="1" thickBot="1" x14ac:dyDescent="0.3">
      <c r="A37" s="384"/>
      <c r="B37" s="384"/>
      <c r="C37" s="384"/>
      <c r="D37" s="384"/>
      <c r="E37" s="384"/>
      <c r="F37" s="384"/>
      <c r="G37" s="384"/>
      <c r="H37" s="384"/>
      <c r="I37" s="384"/>
      <c r="J37" s="384"/>
      <c r="O37" s="345"/>
      <c r="P37" s="345"/>
      <c r="Q37" s="345"/>
      <c r="R37" s="345"/>
    </row>
    <row r="38" spans="1:18" ht="27" customHeight="1" x14ac:dyDescent="0.3">
      <c r="A38" s="385" t="s">
        <v>260</v>
      </c>
      <c r="B38" s="653"/>
      <c r="C38" s="654"/>
      <c r="D38" s="386"/>
      <c r="E38" s="683" t="s">
        <v>34</v>
      </c>
      <c r="F38" s="684"/>
      <c r="G38" s="684"/>
      <c r="H38" s="684"/>
      <c r="I38" s="684"/>
      <c r="J38" s="685"/>
      <c r="O38" s="345"/>
      <c r="P38" s="345"/>
      <c r="Q38" s="345"/>
      <c r="R38" s="345"/>
    </row>
    <row r="39" spans="1:18" ht="27" customHeight="1" x14ac:dyDescent="0.3">
      <c r="A39" s="387" t="s">
        <v>84</v>
      </c>
      <c r="B39" s="658"/>
      <c r="C39" s="659"/>
      <c r="D39" s="388"/>
      <c r="E39" s="686"/>
      <c r="F39" s="687"/>
      <c r="G39" s="687"/>
      <c r="H39" s="687"/>
      <c r="I39" s="687"/>
      <c r="J39" s="688"/>
      <c r="O39" s="345"/>
      <c r="P39" s="345"/>
      <c r="Q39" s="345"/>
      <c r="R39" s="345"/>
    </row>
    <row r="40" spans="1:18" ht="27" customHeight="1" x14ac:dyDescent="0.3">
      <c r="A40" s="387" t="s">
        <v>59</v>
      </c>
      <c r="B40" s="649"/>
      <c r="C40" s="650"/>
      <c r="D40" s="388"/>
      <c r="E40" s="671" t="s">
        <v>273</v>
      </c>
      <c r="F40" s="672"/>
      <c r="G40" s="673"/>
      <c r="H40" s="677"/>
      <c r="I40" s="678"/>
      <c r="J40" s="679"/>
      <c r="O40" s="345"/>
      <c r="P40" s="345"/>
      <c r="Q40" s="345"/>
      <c r="R40" s="345"/>
    </row>
    <row r="41" spans="1:18" ht="27" customHeight="1" thickBot="1" x14ac:dyDescent="0.35">
      <c r="A41" s="389" t="s">
        <v>56</v>
      </c>
      <c r="B41" s="651"/>
      <c r="C41" s="652"/>
      <c r="D41" s="388"/>
      <c r="E41" s="674"/>
      <c r="F41" s="675"/>
      <c r="G41" s="676"/>
      <c r="H41" s="680"/>
      <c r="I41" s="681"/>
      <c r="J41" s="682"/>
      <c r="O41" s="345"/>
      <c r="P41" s="345"/>
      <c r="Q41" s="345"/>
      <c r="R41" s="345"/>
    </row>
    <row r="42" spans="1:18" ht="18" customHeight="1" x14ac:dyDescent="0.25">
      <c r="A42" s="390" t="s">
        <v>322</v>
      </c>
      <c r="B42" s="384"/>
      <c r="C42" s="384"/>
      <c r="D42" s="384"/>
      <c r="E42" s="384"/>
      <c r="F42" s="384"/>
      <c r="G42" s="384"/>
      <c r="H42" s="384"/>
      <c r="I42" s="384"/>
      <c r="J42" s="384"/>
      <c r="O42" s="345"/>
      <c r="P42" s="345"/>
      <c r="Q42" s="345"/>
      <c r="R42" s="345"/>
    </row>
    <row r="43" spans="1:18" ht="12" customHeight="1" x14ac:dyDescent="0.25">
      <c r="A43" s="391"/>
      <c r="O43" s="345"/>
      <c r="P43" s="345"/>
      <c r="Q43" s="345"/>
      <c r="R43" s="345"/>
    </row>
    <row r="44" spans="1:18" ht="12" customHeight="1" x14ac:dyDescent="0.25">
      <c r="A44" s="391"/>
      <c r="O44" s="345"/>
      <c r="P44" s="345"/>
      <c r="Q44" s="345"/>
      <c r="R44" s="345"/>
    </row>
    <row r="45" spans="1:18" ht="13.2" x14ac:dyDescent="0.25">
      <c r="A45" s="393"/>
      <c r="O45" s="345"/>
      <c r="P45" s="345"/>
      <c r="Q45" s="345"/>
      <c r="R45" s="345"/>
    </row>
    <row r="46" spans="1:18" ht="13.2" hidden="1" x14ac:dyDescent="0.25">
      <c r="A46" s="394"/>
      <c r="B46" s="395"/>
      <c r="C46" s="395"/>
      <c r="D46" s="395"/>
      <c r="E46" s="396"/>
      <c r="F46" s="396"/>
      <c r="G46" s="396"/>
      <c r="H46" s="396"/>
      <c r="I46" s="395"/>
      <c r="J46" s="395"/>
      <c r="O46" s="345"/>
      <c r="P46" s="345"/>
      <c r="Q46" s="345"/>
      <c r="R46" s="345"/>
    </row>
    <row r="47" spans="1:18" ht="13.2" hidden="1" x14ac:dyDescent="0.25">
      <c r="A47" s="394"/>
      <c r="B47" s="395"/>
      <c r="C47" s="395"/>
      <c r="D47" s="395"/>
      <c r="E47" s="396"/>
      <c r="F47" s="396"/>
      <c r="G47" s="396"/>
      <c r="H47" s="396"/>
      <c r="I47" s="395"/>
      <c r="J47" s="395"/>
      <c r="O47" s="345"/>
      <c r="P47" s="345"/>
      <c r="Q47" s="345"/>
      <c r="R47" s="345"/>
    </row>
    <row r="48" spans="1:18" ht="13.2" hidden="1" x14ac:dyDescent="0.25">
      <c r="O48" s="345"/>
      <c r="P48" s="345"/>
      <c r="Q48" s="345"/>
      <c r="R48" s="345"/>
    </row>
    <row r="49" spans="15:18" ht="13.2" hidden="1" x14ac:dyDescent="0.25">
      <c r="O49" s="345"/>
      <c r="P49" s="345"/>
      <c r="Q49" s="345"/>
      <c r="R49" s="345"/>
    </row>
    <row r="50" spans="15:18" ht="13.2" hidden="1" x14ac:dyDescent="0.25">
      <c r="O50" s="345"/>
      <c r="P50" s="345"/>
      <c r="Q50" s="345"/>
      <c r="R50" s="345"/>
    </row>
    <row r="51" spans="15:18" ht="13.2" hidden="1" x14ac:dyDescent="0.25">
      <c r="O51" s="345"/>
      <c r="P51" s="345"/>
      <c r="Q51" s="345"/>
      <c r="R51" s="345"/>
    </row>
    <row r="52" spans="15:18" ht="13.2" hidden="1" x14ac:dyDescent="0.25">
      <c r="O52" s="345"/>
      <c r="P52" s="345"/>
      <c r="Q52" s="345"/>
      <c r="R52" s="345"/>
    </row>
    <row r="53" spans="15:18" ht="13.2" hidden="1" x14ac:dyDescent="0.25">
      <c r="O53" s="345"/>
      <c r="P53" s="345"/>
      <c r="Q53" s="345"/>
      <c r="R53" s="345"/>
    </row>
    <row r="54" spans="15:18" ht="13.2" hidden="1" x14ac:dyDescent="0.25">
      <c r="O54" s="345"/>
      <c r="P54" s="345"/>
      <c r="Q54" s="345"/>
      <c r="R54" s="345"/>
    </row>
    <row r="55" spans="15:18" ht="13.2" hidden="1" x14ac:dyDescent="0.25">
      <c r="O55" s="345"/>
      <c r="P55" s="345"/>
      <c r="Q55" s="345"/>
      <c r="R55" s="345"/>
    </row>
    <row r="56" spans="15:18" ht="13.2" hidden="1" x14ac:dyDescent="0.25">
      <c r="O56" s="345"/>
      <c r="P56" s="345"/>
      <c r="Q56" s="345"/>
      <c r="R56" s="345"/>
    </row>
    <row r="57" spans="15:18" ht="13.2" hidden="1" x14ac:dyDescent="0.25">
      <c r="O57" s="345"/>
      <c r="P57" s="345"/>
      <c r="Q57" s="345"/>
      <c r="R57" s="345"/>
    </row>
    <row r="58" spans="15:18" ht="13.2" hidden="1" x14ac:dyDescent="0.25">
      <c r="O58" s="345"/>
      <c r="P58" s="345"/>
      <c r="Q58" s="345"/>
      <c r="R58" s="345"/>
    </row>
    <row r="59" spans="15:18" ht="13.2" hidden="1" x14ac:dyDescent="0.25">
      <c r="O59" s="345"/>
      <c r="P59" s="345"/>
      <c r="Q59" s="345"/>
      <c r="R59" s="345"/>
    </row>
    <row r="60" spans="15:18" ht="13.2" hidden="1" x14ac:dyDescent="0.25">
      <c r="O60" s="345"/>
      <c r="P60" s="345"/>
      <c r="Q60" s="345"/>
      <c r="R60" s="345"/>
    </row>
    <row r="61" spans="15:18" ht="13.2" hidden="1" x14ac:dyDescent="0.25">
      <c r="O61" s="345"/>
      <c r="P61" s="345"/>
      <c r="Q61" s="345"/>
      <c r="R61" s="345"/>
    </row>
    <row r="62" spans="15:18" ht="13.2" hidden="1" x14ac:dyDescent="0.25">
      <c r="O62" s="345"/>
      <c r="P62" s="345"/>
      <c r="Q62" s="345"/>
      <c r="R62" s="345"/>
    </row>
    <row r="63" spans="15:18" ht="13.2" hidden="1" x14ac:dyDescent="0.25">
      <c r="O63" s="345"/>
      <c r="P63" s="345"/>
      <c r="Q63" s="345"/>
      <c r="R63" s="345"/>
    </row>
    <row r="64" spans="15:18" ht="13.2" hidden="1" x14ac:dyDescent="0.25">
      <c r="O64" s="345"/>
      <c r="P64" s="345"/>
      <c r="Q64" s="345"/>
      <c r="R64" s="345"/>
    </row>
    <row r="65" spans="15:18" ht="13.2" hidden="1" x14ac:dyDescent="0.25">
      <c r="O65" s="345"/>
      <c r="P65" s="345"/>
      <c r="Q65" s="345"/>
      <c r="R65" s="345"/>
    </row>
    <row r="66" spans="15:18" ht="13.2" hidden="1" x14ac:dyDescent="0.25">
      <c r="O66" s="345"/>
      <c r="P66" s="345"/>
      <c r="Q66" s="345"/>
      <c r="R66" s="345"/>
    </row>
    <row r="67" spans="15:18" ht="13.2" hidden="1" x14ac:dyDescent="0.25">
      <c r="O67" s="345"/>
      <c r="P67" s="345"/>
      <c r="Q67" s="345"/>
      <c r="R67" s="345"/>
    </row>
    <row r="68" spans="15:18" ht="13.2" hidden="1" x14ac:dyDescent="0.25">
      <c r="O68" s="345"/>
      <c r="P68" s="345"/>
      <c r="Q68" s="345"/>
      <c r="R68" s="345"/>
    </row>
    <row r="69" spans="15:18" ht="13.2" hidden="1" x14ac:dyDescent="0.25">
      <c r="O69" s="345"/>
      <c r="P69" s="345"/>
      <c r="Q69" s="345"/>
      <c r="R69" s="345"/>
    </row>
    <row r="70" spans="15:18" ht="13.2" hidden="1" x14ac:dyDescent="0.25">
      <c r="O70" s="345"/>
      <c r="P70" s="345"/>
      <c r="Q70" s="345"/>
      <c r="R70" s="345"/>
    </row>
    <row r="71" spans="15:18" ht="13.2" hidden="1" x14ac:dyDescent="0.25">
      <c r="O71" s="345"/>
      <c r="P71" s="345"/>
      <c r="Q71" s="345"/>
      <c r="R71" s="345"/>
    </row>
    <row r="72" spans="15:18" ht="13.2" hidden="1" x14ac:dyDescent="0.25">
      <c r="O72" s="345"/>
      <c r="P72" s="345"/>
      <c r="Q72" s="345"/>
      <c r="R72" s="345"/>
    </row>
    <row r="73" spans="15:18" ht="13.2" hidden="1" x14ac:dyDescent="0.25">
      <c r="O73" s="345"/>
      <c r="P73" s="345"/>
      <c r="Q73" s="345"/>
      <c r="R73" s="345"/>
    </row>
    <row r="74" spans="15:18" ht="13.2" hidden="1" x14ac:dyDescent="0.25">
      <c r="O74" s="345"/>
      <c r="P74" s="345"/>
      <c r="Q74" s="345"/>
      <c r="R74" s="345"/>
    </row>
    <row r="75" spans="15:18" ht="13.2" hidden="1" x14ac:dyDescent="0.25">
      <c r="O75" s="345"/>
      <c r="P75" s="345"/>
      <c r="Q75" s="345"/>
      <c r="R75" s="345"/>
    </row>
    <row r="76" spans="15:18" ht="13.2" hidden="1" x14ac:dyDescent="0.25">
      <c r="O76" s="345"/>
      <c r="P76" s="345"/>
      <c r="Q76" s="345"/>
      <c r="R76" s="345"/>
    </row>
    <row r="77" spans="15:18" ht="13.2" hidden="1" x14ac:dyDescent="0.25">
      <c r="O77" s="345"/>
      <c r="P77" s="345"/>
      <c r="Q77" s="345"/>
      <c r="R77" s="345"/>
    </row>
    <row r="78" spans="15:18" ht="13.2" hidden="1" x14ac:dyDescent="0.25">
      <c r="O78" s="345"/>
      <c r="P78" s="345"/>
      <c r="Q78" s="345"/>
      <c r="R78" s="345"/>
    </row>
    <row r="79" spans="15:18" ht="13.2" hidden="1" x14ac:dyDescent="0.25">
      <c r="O79" s="345"/>
      <c r="P79" s="345"/>
      <c r="Q79" s="345"/>
      <c r="R79" s="345"/>
    </row>
    <row r="80" spans="15:18" ht="13.2" hidden="1" x14ac:dyDescent="0.25">
      <c r="O80" s="345"/>
      <c r="P80" s="345"/>
      <c r="Q80" s="345"/>
      <c r="R80" s="345"/>
    </row>
    <row r="81" spans="15:18" ht="13.2" hidden="1" x14ac:dyDescent="0.25">
      <c r="O81" s="345"/>
      <c r="P81" s="345"/>
      <c r="Q81" s="345"/>
      <c r="R81" s="345"/>
    </row>
    <row r="82" spans="15:18" ht="13.2" hidden="1" x14ac:dyDescent="0.25">
      <c r="O82" s="345"/>
      <c r="P82" s="345"/>
      <c r="Q82" s="345"/>
      <c r="R82" s="345"/>
    </row>
    <row r="83" spans="15:18" ht="13.2" hidden="1" x14ac:dyDescent="0.25">
      <c r="O83" s="345"/>
      <c r="P83" s="345"/>
      <c r="Q83" s="345"/>
      <c r="R83" s="345"/>
    </row>
    <row r="84" spans="15:18" ht="13.2" hidden="1" x14ac:dyDescent="0.25">
      <c r="O84" s="345"/>
      <c r="P84" s="345"/>
      <c r="Q84" s="345"/>
      <c r="R84" s="345"/>
    </row>
    <row r="85" spans="15:18" ht="13.2" hidden="1" x14ac:dyDescent="0.25">
      <c r="O85" s="345"/>
      <c r="P85" s="345"/>
      <c r="Q85" s="345"/>
      <c r="R85" s="345"/>
    </row>
    <row r="86" spans="15:18" ht="13.2" hidden="1" x14ac:dyDescent="0.25">
      <c r="O86" s="345"/>
      <c r="P86" s="345"/>
      <c r="Q86" s="345"/>
      <c r="R86" s="345"/>
    </row>
    <row r="87" spans="15:18" ht="13.2" hidden="1" x14ac:dyDescent="0.25">
      <c r="O87" s="345"/>
      <c r="P87" s="345"/>
      <c r="Q87" s="345"/>
      <c r="R87" s="345"/>
    </row>
    <row r="88" spans="15:18" ht="13.2" hidden="1" x14ac:dyDescent="0.25">
      <c r="O88" s="345"/>
      <c r="P88" s="345"/>
      <c r="Q88" s="345"/>
      <c r="R88" s="345"/>
    </row>
    <row r="89" spans="15:18" ht="13.2" hidden="1" x14ac:dyDescent="0.25">
      <c r="O89" s="345"/>
      <c r="P89" s="345"/>
      <c r="Q89" s="345"/>
      <c r="R89" s="345"/>
    </row>
    <row r="90" spans="15:18" ht="13.2" hidden="1" x14ac:dyDescent="0.25">
      <c r="O90" s="345"/>
      <c r="P90" s="345"/>
      <c r="Q90" s="345"/>
      <c r="R90" s="345"/>
    </row>
    <row r="91" spans="15:18" ht="13.2" hidden="1" x14ac:dyDescent="0.25">
      <c r="O91" s="345"/>
      <c r="P91" s="345"/>
      <c r="Q91" s="345"/>
      <c r="R91" s="345"/>
    </row>
    <row r="92" spans="15:18" ht="13.2" hidden="1" x14ac:dyDescent="0.25">
      <c r="O92" s="345"/>
      <c r="P92" s="345"/>
      <c r="Q92" s="345"/>
      <c r="R92" s="345"/>
    </row>
    <row r="93" spans="15:18" ht="13.2" hidden="1" x14ac:dyDescent="0.25">
      <c r="O93" s="345"/>
      <c r="P93" s="345"/>
      <c r="Q93" s="345"/>
      <c r="R93" s="345"/>
    </row>
    <row r="94" spans="15:18" ht="13.2" hidden="1" x14ac:dyDescent="0.25">
      <c r="O94" s="345"/>
      <c r="P94" s="345"/>
      <c r="Q94" s="345"/>
      <c r="R94" s="345"/>
    </row>
    <row r="95" spans="15:18" ht="13.2" hidden="1" x14ac:dyDescent="0.25">
      <c r="O95" s="345"/>
      <c r="P95" s="345"/>
      <c r="Q95" s="345"/>
      <c r="R95" s="345"/>
    </row>
    <row r="96" spans="15:18" ht="13.2" hidden="1" x14ac:dyDescent="0.25">
      <c r="O96" s="345"/>
      <c r="P96" s="345"/>
      <c r="Q96" s="345"/>
      <c r="R96" s="345"/>
    </row>
    <row r="97" spans="15:18" ht="13.2" hidden="1" x14ac:dyDescent="0.25">
      <c r="O97" s="345"/>
      <c r="P97" s="345"/>
      <c r="Q97" s="345"/>
      <c r="R97" s="345"/>
    </row>
    <row r="98" spans="15:18" ht="13.2" hidden="1" x14ac:dyDescent="0.25">
      <c r="O98" s="345"/>
      <c r="P98" s="345"/>
      <c r="Q98" s="345"/>
      <c r="R98" s="345"/>
    </row>
    <row r="99" spans="15:18" ht="13.2" hidden="1" x14ac:dyDescent="0.25">
      <c r="O99" s="345"/>
      <c r="P99" s="345"/>
      <c r="Q99" s="345"/>
      <c r="R99" s="345"/>
    </row>
    <row r="100" spans="15:18" ht="13.2" hidden="1" x14ac:dyDescent="0.25">
      <c r="O100" s="345"/>
      <c r="P100" s="345"/>
      <c r="Q100" s="345"/>
      <c r="R100" s="345"/>
    </row>
    <row r="101" spans="15:18" ht="13.2" hidden="1" x14ac:dyDescent="0.25">
      <c r="O101" s="345"/>
      <c r="P101" s="345"/>
      <c r="Q101" s="345"/>
      <c r="R101" s="345"/>
    </row>
    <row r="102" spans="15:18" ht="13.2" hidden="1" x14ac:dyDescent="0.25">
      <c r="O102" s="345"/>
      <c r="P102" s="345"/>
      <c r="Q102" s="345"/>
      <c r="R102" s="345"/>
    </row>
    <row r="103" spans="15:18" ht="13.2" hidden="1" x14ac:dyDescent="0.25">
      <c r="O103" s="345"/>
      <c r="P103" s="345"/>
      <c r="Q103" s="345"/>
      <c r="R103" s="345"/>
    </row>
    <row r="104" spans="15:18" ht="13.2" hidden="1" x14ac:dyDescent="0.25">
      <c r="O104" s="345"/>
      <c r="P104" s="345"/>
      <c r="Q104" s="345"/>
      <c r="R104" s="345"/>
    </row>
    <row r="105" spans="15:18" ht="13.2" hidden="1" x14ac:dyDescent="0.25">
      <c r="O105" s="345"/>
      <c r="P105" s="345"/>
      <c r="Q105" s="345"/>
      <c r="R105" s="345"/>
    </row>
    <row r="106" spans="15:18" ht="13.2" hidden="1" x14ac:dyDescent="0.25">
      <c r="O106" s="345"/>
      <c r="P106" s="345"/>
      <c r="Q106" s="345"/>
      <c r="R106" s="345"/>
    </row>
    <row r="107" spans="15:18" ht="13.2" hidden="1" x14ac:dyDescent="0.25">
      <c r="O107" s="345"/>
      <c r="P107" s="345"/>
      <c r="Q107" s="345"/>
      <c r="R107" s="345"/>
    </row>
    <row r="108" spans="15:18" ht="13.2" hidden="1" x14ac:dyDescent="0.25">
      <c r="O108" s="345"/>
      <c r="P108" s="345"/>
      <c r="Q108" s="345"/>
      <c r="R108" s="345"/>
    </row>
    <row r="109" spans="15:18" ht="13.2" hidden="1" x14ac:dyDescent="0.25">
      <c r="O109" s="345"/>
      <c r="P109" s="345"/>
      <c r="Q109" s="345"/>
      <c r="R109" s="345"/>
    </row>
    <row r="110" spans="15:18" ht="13.2" hidden="1" x14ac:dyDescent="0.25">
      <c r="O110" s="345"/>
      <c r="P110" s="345"/>
      <c r="Q110" s="345"/>
      <c r="R110" s="345"/>
    </row>
    <row r="111" spans="15:18" ht="13.2" hidden="1" x14ac:dyDescent="0.25">
      <c r="O111" s="345"/>
      <c r="P111" s="345"/>
      <c r="Q111" s="345"/>
      <c r="R111" s="345"/>
    </row>
    <row r="112" spans="15:18" ht="13.2" hidden="1" x14ac:dyDescent="0.25">
      <c r="O112" s="345"/>
      <c r="P112" s="345"/>
      <c r="Q112" s="345"/>
      <c r="R112" s="345"/>
    </row>
    <row r="113" spans="15:18" ht="13.2" hidden="1" x14ac:dyDescent="0.25">
      <c r="O113" s="345"/>
      <c r="P113" s="345"/>
      <c r="Q113" s="345"/>
      <c r="R113" s="345"/>
    </row>
    <row r="114" spans="15:18" ht="13.2" hidden="1" x14ac:dyDescent="0.25">
      <c r="O114" s="345"/>
      <c r="P114" s="345"/>
      <c r="Q114" s="345"/>
      <c r="R114" s="345"/>
    </row>
    <row r="115" spans="15:18" ht="13.2" hidden="1" x14ac:dyDescent="0.25">
      <c r="O115" s="345"/>
      <c r="P115" s="345"/>
      <c r="Q115" s="345"/>
      <c r="R115" s="345"/>
    </row>
    <row r="116" spans="15:18" ht="13.2" hidden="1" x14ac:dyDescent="0.25">
      <c r="O116" s="345"/>
      <c r="P116" s="345"/>
      <c r="Q116" s="345"/>
      <c r="R116" s="345"/>
    </row>
    <row r="117" spans="15:18" ht="13.2" hidden="1" x14ac:dyDescent="0.25">
      <c r="O117" s="345"/>
      <c r="P117" s="345"/>
      <c r="Q117" s="345"/>
      <c r="R117" s="345"/>
    </row>
    <row r="118" spans="15:18" ht="13.2" hidden="1" x14ac:dyDescent="0.25">
      <c r="O118" s="345"/>
      <c r="P118" s="345"/>
      <c r="Q118" s="345"/>
      <c r="R118" s="345"/>
    </row>
    <row r="119" spans="15:18" ht="13.2" hidden="1" x14ac:dyDescent="0.25">
      <c r="O119" s="345"/>
      <c r="P119" s="345"/>
      <c r="Q119" s="345"/>
      <c r="R119" s="345"/>
    </row>
    <row r="120" spans="15:18" ht="13.2" hidden="1" x14ac:dyDescent="0.25">
      <c r="O120" s="345"/>
      <c r="P120" s="345"/>
      <c r="Q120" s="345"/>
      <c r="R120" s="345"/>
    </row>
    <row r="121" spans="15:18" ht="13.2" hidden="1" x14ac:dyDescent="0.25">
      <c r="O121" s="345"/>
      <c r="P121" s="345"/>
      <c r="Q121" s="345"/>
      <c r="R121" s="345"/>
    </row>
    <row r="122" spans="15:18" ht="13.2" hidden="1" x14ac:dyDescent="0.25">
      <c r="O122" s="345"/>
      <c r="P122" s="345"/>
      <c r="Q122" s="345"/>
      <c r="R122" s="345"/>
    </row>
    <row r="123" spans="15:18" ht="13.2" hidden="1" x14ac:dyDescent="0.25">
      <c r="O123" s="345"/>
      <c r="P123" s="345"/>
      <c r="Q123" s="345"/>
      <c r="R123" s="345"/>
    </row>
    <row r="124" spans="15:18" ht="13.2" hidden="1" x14ac:dyDescent="0.25">
      <c r="O124" s="345"/>
      <c r="P124" s="345"/>
      <c r="Q124" s="345"/>
      <c r="R124" s="345"/>
    </row>
    <row r="125" spans="15:18" ht="13.2" hidden="1" x14ac:dyDescent="0.25">
      <c r="O125" s="345"/>
      <c r="P125" s="345"/>
      <c r="Q125" s="345"/>
      <c r="R125" s="345"/>
    </row>
    <row r="126" spans="15:18" ht="13.2" hidden="1" x14ac:dyDescent="0.25">
      <c r="O126" s="345"/>
      <c r="P126" s="345"/>
      <c r="Q126" s="345"/>
      <c r="R126" s="345"/>
    </row>
    <row r="127" spans="15:18" ht="13.2" hidden="1" x14ac:dyDescent="0.25">
      <c r="O127" s="345"/>
      <c r="P127" s="345"/>
      <c r="Q127" s="345"/>
      <c r="R127" s="345"/>
    </row>
    <row r="128" spans="15:18" ht="13.2" hidden="1" x14ac:dyDescent="0.25">
      <c r="O128" s="345"/>
      <c r="P128" s="345"/>
      <c r="Q128" s="345"/>
      <c r="R128" s="345"/>
    </row>
    <row r="129" spans="15:18" ht="13.2" hidden="1" x14ac:dyDescent="0.25">
      <c r="O129" s="345"/>
      <c r="P129" s="345"/>
      <c r="Q129" s="345"/>
      <c r="R129" s="345"/>
    </row>
    <row r="130" spans="15:18" ht="13.2" hidden="1" x14ac:dyDescent="0.25">
      <c r="O130" s="345"/>
      <c r="P130" s="345"/>
      <c r="Q130" s="345"/>
      <c r="R130" s="345"/>
    </row>
    <row r="131" spans="15:18" ht="13.2" hidden="1" x14ac:dyDescent="0.25">
      <c r="O131" s="345"/>
      <c r="P131" s="345"/>
      <c r="Q131" s="345"/>
      <c r="R131" s="345"/>
    </row>
    <row r="132" spans="15:18" ht="13.2" hidden="1" x14ac:dyDescent="0.25">
      <c r="O132" s="345"/>
      <c r="P132" s="345"/>
      <c r="Q132" s="345"/>
      <c r="R132" s="345"/>
    </row>
    <row r="133" spans="15:18" ht="13.2" hidden="1" x14ac:dyDescent="0.25">
      <c r="O133" s="345"/>
      <c r="P133" s="345"/>
      <c r="Q133" s="345"/>
      <c r="R133" s="345"/>
    </row>
    <row r="134" spans="15:18" ht="13.2" hidden="1" x14ac:dyDescent="0.25">
      <c r="O134" s="345"/>
      <c r="P134" s="345"/>
      <c r="Q134" s="345"/>
      <c r="R134" s="345"/>
    </row>
    <row r="135" spans="15:18" ht="13.2" hidden="1" x14ac:dyDescent="0.25">
      <c r="O135" s="345"/>
      <c r="P135" s="345"/>
      <c r="Q135" s="345"/>
      <c r="R135" s="345"/>
    </row>
    <row r="136" spans="15:18" ht="13.2" hidden="1" x14ac:dyDescent="0.25">
      <c r="O136" s="345"/>
      <c r="P136" s="345"/>
      <c r="Q136" s="345"/>
      <c r="R136" s="345"/>
    </row>
    <row r="137" spans="15:18" ht="13.2" hidden="1" x14ac:dyDescent="0.25">
      <c r="O137" s="345"/>
      <c r="P137" s="345"/>
      <c r="Q137" s="345"/>
      <c r="R137" s="345"/>
    </row>
    <row r="138" spans="15:18" ht="13.2" hidden="1" x14ac:dyDescent="0.25">
      <c r="O138" s="345"/>
      <c r="P138" s="345"/>
      <c r="Q138" s="345"/>
      <c r="R138" s="345"/>
    </row>
    <row r="139" spans="15:18" ht="13.2" hidden="1" x14ac:dyDescent="0.25">
      <c r="O139" s="345"/>
      <c r="P139" s="345"/>
      <c r="Q139" s="345"/>
      <c r="R139" s="345"/>
    </row>
    <row r="140" spans="15:18" ht="13.2" hidden="1" x14ac:dyDescent="0.25">
      <c r="O140" s="345"/>
      <c r="P140" s="345"/>
      <c r="Q140" s="345"/>
      <c r="R140" s="345"/>
    </row>
    <row r="141" spans="15:18" ht="13.2" hidden="1" x14ac:dyDescent="0.25">
      <c r="O141" s="345"/>
      <c r="P141" s="345"/>
      <c r="Q141" s="345"/>
      <c r="R141" s="345"/>
    </row>
    <row r="142" spans="15:18" ht="13.2" hidden="1" x14ac:dyDescent="0.25">
      <c r="O142" s="345"/>
      <c r="P142" s="345"/>
      <c r="Q142" s="345"/>
      <c r="R142" s="345"/>
    </row>
    <row r="143" spans="15:18" ht="13.2" hidden="1" x14ac:dyDescent="0.25">
      <c r="O143" s="345"/>
      <c r="P143" s="345"/>
      <c r="Q143" s="345"/>
      <c r="R143" s="345"/>
    </row>
    <row r="144" spans="15:18" ht="13.2" hidden="1" x14ac:dyDescent="0.25">
      <c r="O144" s="345"/>
      <c r="P144" s="345"/>
      <c r="Q144" s="345"/>
      <c r="R144" s="345"/>
    </row>
    <row r="145" spans="15:18" ht="13.2" hidden="1" x14ac:dyDescent="0.25">
      <c r="O145" s="345"/>
      <c r="P145" s="345"/>
      <c r="Q145" s="345"/>
      <c r="R145" s="345"/>
    </row>
    <row r="146" spans="15:18" ht="13.2" hidden="1" x14ac:dyDescent="0.25">
      <c r="O146" s="345"/>
      <c r="P146" s="345"/>
      <c r="Q146" s="345"/>
      <c r="R146" s="345"/>
    </row>
    <row r="147" spans="15:18" ht="13.2" hidden="1" x14ac:dyDescent="0.25">
      <c r="O147" s="345"/>
      <c r="P147" s="345"/>
      <c r="Q147" s="345"/>
      <c r="R147" s="345"/>
    </row>
    <row r="148" spans="15:18" ht="13.2" hidden="1" x14ac:dyDescent="0.25">
      <c r="O148" s="345"/>
      <c r="P148" s="345"/>
      <c r="Q148" s="345"/>
      <c r="R148" s="345"/>
    </row>
    <row r="149" spans="15:18" ht="13.2" hidden="1" x14ac:dyDescent="0.25">
      <c r="O149" s="345"/>
      <c r="P149" s="345"/>
      <c r="Q149" s="345"/>
      <c r="R149" s="345"/>
    </row>
    <row r="150" spans="15:18" ht="13.2" hidden="1" x14ac:dyDescent="0.25">
      <c r="O150" s="345"/>
      <c r="P150" s="345"/>
      <c r="Q150" s="345"/>
      <c r="R150" s="345"/>
    </row>
    <row r="151" spans="15:18" ht="13.2" hidden="1" x14ac:dyDescent="0.25">
      <c r="O151" s="345"/>
      <c r="P151" s="345"/>
      <c r="Q151" s="345"/>
      <c r="R151" s="345"/>
    </row>
    <row r="152" spans="15:18" ht="13.2" hidden="1" x14ac:dyDescent="0.25">
      <c r="O152" s="345"/>
      <c r="P152" s="345"/>
      <c r="Q152" s="345"/>
      <c r="R152" s="345"/>
    </row>
    <row r="153" spans="15:18" ht="13.2" hidden="1" x14ac:dyDescent="0.25">
      <c r="O153" s="345"/>
      <c r="P153" s="345"/>
      <c r="Q153" s="345"/>
      <c r="R153" s="345"/>
    </row>
    <row r="154" spans="15:18" ht="13.2" hidden="1" x14ac:dyDescent="0.25">
      <c r="O154" s="345"/>
      <c r="P154" s="345"/>
      <c r="Q154" s="345"/>
      <c r="R154" s="345"/>
    </row>
    <row r="155" spans="15:18" ht="13.2" hidden="1" x14ac:dyDescent="0.25">
      <c r="O155" s="345"/>
      <c r="P155" s="345"/>
      <c r="Q155" s="345"/>
      <c r="R155" s="345"/>
    </row>
    <row r="156" spans="15:18" ht="13.2" hidden="1" x14ac:dyDescent="0.25">
      <c r="O156" s="345"/>
      <c r="P156" s="345"/>
      <c r="Q156" s="345"/>
      <c r="R156" s="345"/>
    </row>
    <row r="157" spans="15:18" ht="13.2" hidden="1" x14ac:dyDescent="0.25">
      <c r="O157" s="345"/>
      <c r="P157" s="345"/>
      <c r="Q157" s="345"/>
      <c r="R157" s="345"/>
    </row>
    <row r="158" spans="15:18" ht="13.2" hidden="1" x14ac:dyDescent="0.25">
      <c r="O158" s="345"/>
      <c r="P158" s="345"/>
      <c r="Q158" s="345"/>
      <c r="R158" s="345"/>
    </row>
    <row r="159" spans="15:18" ht="13.2" hidden="1" x14ac:dyDescent="0.25">
      <c r="O159" s="345"/>
      <c r="P159" s="345"/>
      <c r="Q159" s="345"/>
      <c r="R159" s="345"/>
    </row>
    <row r="160" spans="15:18" ht="13.2" hidden="1" x14ac:dyDescent="0.25">
      <c r="O160" s="345"/>
      <c r="P160" s="345"/>
      <c r="Q160" s="345"/>
      <c r="R160" s="345"/>
    </row>
    <row r="161" spans="15:18" ht="13.2" hidden="1" x14ac:dyDescent="0.25">
      <c r="O161" s="345"/>
      <c r="P161" s="345"/>
      <c r="Q161" s="345"/>
      <c r="R161" s="345"/>
    </row>
    <row r="162" spans="15:18" ht="13.2" hidden="1" x14ac:dyDescent="0.25">
      <c r="O162" s="345"/>
      <c r="P162" s="345"/>
      <c r="Q162" s="345"/>
      <c r="R162" s="345"/>
    </row>
    <row r="163" spans="15:18" ht="13.2" hidden="1" x14ac:dyDescent="0.25">
      <c r="O163" s="345"/>
      <c r="P163" s="345"/>
      <c r="Q163" s="345"/>
      <c r="R163" s="345"/>
    </row>
    <row r="164" spans="15:18" ht="13.2" hidden="1" x14ac:dyDescent="0.25">
      <c r="O164" s="345"/>
      <c r="P164" s="345"/>
      <c r="Q164" s="345"/>
      <c r="R164" s="345"/>
    </row>
    <row r="165" spans="15:18" ht="13.2" hidden="1" x14ac:dyDescent="0.25">
      <c r="O165" s="345"/>
      <c r="P165" s="345"/>
      <c r="Q165" s="345"/>
      <c r="R165" s="345"/>
    </row>
    <row r="166" spans="15:18" ht="13.2" hidden="1" x14ac:dyDescent="0.25">
      <c r="O166" s="345"/>
      <c r="P166" s="345"/>
      <c r="Q166" s="345"/>
      <c r="R166" s="345"/>
    </row>
    <row r="167" spans="15:18" ht="13.2" hidden="1" x14ac:dyDescent="0.25">
      <c r="O167" s="345"/>
      <c r="P167" s="345"/>
      <c r="Q167" s="345"/>
      <c r="R167" s="345"/>
    </row>
    <row r="168" spans="15:18" ht="13.2" hidden="1" x14ac:dyDescent="0.25">
      <c r="O168" s="345"/>
      <c r="P168" s="345"/>
      <c r="Q168" s="345"/>
      <c r="R168" s="345"/>
    </row>
    <row r="169" spans="15:18" ht="13.2" hidden="1" x14ac:dyDescent="0.25">
      <c r="O169" s="345"/>
      <c r="P169" s="345"/>
      <c r="Q169" s="345"/>
      <c r="R169" s="345"/>
    </row>
    <row r="170" spans="15:18" ht="13.2" hidden="1" x14ac:dyDescent="0.25">
      <c r="O170" s="345"/>
      <c r="P170" s="345"/>
      <c r="Q170" s="345"/>
      <c r="R170" s="345"/>
    </row>
    <row r="171" spans="15:18" ht="13.2" hidden="1" x14ac:dyDescent="0.25">
      <c r="O171" s="345"/>
      <c r="P171" s="345"/>
      <c r="Q171" s="345"/>
      <c r="R171" s="345"/>
    </row>
    <row r="172" spans="15:18" ht="13.2" hidden="1" x14ac:dyDescent="0.25">
      <c r="O172" s="345"/>
      <c r="P172" s="345"/>
      <c r="Q172" s="345"/>
      <c r="R172" s="345"/>
    </row>
    <row r="173" spans="15:18" ht="13.2" hidden="1" x14ac:dyDescent="0.25">
      <c r="O173" s="345"/>
      <c r="P173" s="345"/>
      <c r="Q173" s="345"/>
      <c r="R173" s="345"/>
    </row>
    <row r="174" spans="15:18" ht="13.2" hidden="1" x14ac:dyDescent="0.25">
      <c r="O174" s="345"/>
      <c r="P174" s="345"/>
      <c r="Q174" s="345"/>
      <c r="R174" s="345"/>
    </row>
    <row r="175" spans="15:18" ht="13.2" hidden="1" x14ac:dyDescent="0.25">
      <c r="O175" s="345"/>
      <c r="P175" s="345"/>
      <c r="Q175" s="345"/>
      <c r="R175" s="345"/>
    </row>
    <row r="176" spans="15:18" ht="13.2" hidden="1" x14ac:dyDescent="0.25">
      <c r="O176" s="345"/>
      <c r="P176" s="345"/>
      <c r="Q176" s="345"/>
      <c r="R176" s="345"/>
    </row>
    <row r="177" spans="15:18" ht="13.2" hidden="1" x14ac:dyDescent="0.25">
      <c r="O177" s="345"/>
      <c r="P177" s="345"/>
      <c r="Q177" s="345"/>
      <c r="R177" s="345"/>
    </row>
    <row r="178" spans="15:18" ht="13.2" hidden="1" x14ac:dyDescent="0.25">
      <c r="O178" s="345"/>
      <c r="P178" s="345"/>
      <c r="Q178" s="345"/>
      <c r="R178" s="345"/>
    </row>
    <row r="179" spans="15:18" ht="13.2" hidden="1" x14ac:dyDescent="0.25">
      <c r="O179" s="345"/>
      <c r="P179" s="345"/>
      <c r="Q179" s="345"/>
      <c r="R179" s="345"/>
    </row>
    <row r="180" spans="15:18" ht="13.2" hidden="1" x14ac:dyDescent="0.25">
      <c r="O180" s="345"/>
      <c r="P180" s="345"/>
      <c r="Q180" s="345"/>
      <c r="R180" s="345"/>
    </row>
    <row r="181" spans="15:18" ht="13.2" hidden="1" x14ac:dyDescent="0.25">
      <c r="O181" s="345"/>
      <c r="P181" s="345"/>
      <c r="Q181" s="345"/>
      <c r="R181" s="345"/>
    </row>
    <row r="182" spans="15:18" ht="13.2" hidden="1" x14ac:dyDescent="0.25">
      <c r="O182" s="345"/>
      <c r="P182" s="345"/>
      <c r="Q182" s="345"/>
      <c r="R182" s="345"/>
    </row>
    <row r="183" spans="15:18" ht="13.2" hidden="1" x14ac:dyDescent="0.25">
      <c r="O183" s="345"/>
      <c r="P183" s="345"/>
      <c r="Q183" s="345"/>
      <c r="R183" s="345"/>
    </row>
    <row r="184" spans="15:18" ht="13.2" hidden="1" x14ac:dyDescent="0.25">
      <c r="O184" s="345"/>
      <c r="P184" s="345"/>
      <c r="Q184" s="345"/>
      <c r="R184" s="345"/>
    </row>
    <row r="185" spans="15:18" ht="13.2" hidden="1" x14ac:dyDescent="0.25">
      <c r="O185" s="345"/>
      <c r="P185" s="345"/>
      <c r="Q185" s="345"/>
      <c r="R185" s="345"/>
    </row>
    <row r="186" spans="15:18" ht="13.2" hidden="1" x14ac:dyDescent="0.25">
      <c r="O186" s="345"/>
      <c r="P186" s="345"/>
      <c r="Q186" s="345"/>
      <c r="R186" s="345"/>
    </row>
    <row r="187" spans="15:18" ht="13.2" hidden="1" x14ac:dyDescent="0.25">
      <c r="O187" s="345"/>
      <c r="P187" s="345"/>
      <c r="Q187" s="345"/>
      <c r="R187" s="345"/>
    </row>
    <row r="188" spans="15:18" ht="13.2" hidden="1" x14ac:dyDescent="0.25">
      <c r="O188" s="345"/>
      <c r="P188" s="345"/>
      <c r="Q188" s="345"/>
      <c r="R188" s="345"/>
    </row>
    <row r="189" spans="15:18" ht="13.2" hidden="1" x14ac:dyDescent="0.25">
      <c r="O189" s="345"/>
      <c r="P189" s="345"/>
      <c r="Q189" s="345"/>
      <c r="R189" s="345"/>
    </row>
    <row r="190" spans="15:18" ht="13.2" hidden="1" x14ac:dyDescent="0.25">
      <c r="O190" s="345"/>
      <c r="P190" s="345"/>
      <c r="Q190" s="345"/>
      <c r="R190" s="345"/>
    </row>
    <row r="191" spans="15:18" ht="13.2" hidden="1" x14ac:dyDescent="0.25">
      <c r="O191" s="345"/>
      <c r="P191" s="345"/>
      <c r="Q191" s="345"/>
      <c r="R191" s="345"/>
    </row>
    <row r="192" spans="15:18" ht="13.2" hidden="1" x14ac:dyDescent="0.25">
      <c r="O192" s="345"/>
      <c r="P192" s="345"/>
      <c r="Q192" s="345"/>
      <c r="R192" s="345"/>
    </row>
    <row r="193" spans="15:18" ht="13.2" hidden="1" x14ac:dyDescent="0.25">
      <c r="O193" s="345"/>
      <c r="P193" s="345"/>
      <c r="Q193" s="345"/>
      <c r="R193" s="345"/>
    </row>
    <row r="194" spans="15:18" ht="13.2" hidden="1" x14ac:dyDescent="0.25">
      <c r="O194" s="345"/>
      <c r="P194" s="345"/>
      <c r="Q194" s="345"/>
      <c r="R194" s="345"/>
    </row>
    <row r="195" spans="15:18" ht="13.2" hidden="1" x14ac:dyDescent="0.25">
      <c r="O195" s="345"/>
      <c r="P195" s="345"/>
      <c r="Q195" s="345"/>
      <c r="R195" s="345"/>
    </row>
    <row r="196" spans="15:18" ht="13.2" hidden="1" x14ac:dyDescent="0.25">
      <c r="O196" s="345"/>
      <c r="P196" s="345"/>
      <c r="Q196" s="345"/>
      <c r="R196" s="345"/>
    </row>
    <row r="197" spans="15:18" ht="13.2" hidden="1" x14ac:dyDescent="0.25">
      <c r="O197" s="345"/>
      <c r="P197" s="345"/>
      <c r="Q197" s="345"/>
      <c r="R197" s="345"/>
    </row>
    <row r="198" spans="15:18" ht="13.2" hidden="1" x14ac:dyDescent="0.25">
      <c r="O198" s="345"/>
      <c r="P198" s="345"/>
      <c r="Q198" s="345"/>
      <c r="R198" s="345"/>
    </row>
    <row r="199" spans="15:18" ht="13.2" hidden="1" x14ac:dyDescent="0.25">
      <c r="O199" s="345"/>
      <c r="P199" s="345"/>
      <c r="Q199" s="345"/>
      <c r="R199" s="345"/>
    </row>
    <row r="200" spans="15:18" ht="13.2" hidden="1" x14ac:dyDescent="0.25">
      <c r="O200" s="345"/>
      <c r="P200" s="345"/>
      <c r="Q200" s="345"/>
      <c r="R200" s="345"/>
    </row>
    <row r="201" spans="15:18" ht="13.2" hidden="1" x14ac:dyDescent="0.25">
      <c r="O201" s="345"/>
      <c r="P201" s="345"/>
      <c r="Q201" s="345"/>
      <c r="R201" s="345"/>
    </row>
    <row r="202" spans="15:18" ht="13.2" hidden="1" x14ac:dyDescent="0.25">
      <c r="O202" s="345"/>
      <c r="P202" s="345"/>
      <c r="Q202" s="345"/>
      <c r="R202" s="345"/>
    </row>
    <row r="203" spans="15:18" ht="13.2" hidden="1" x14ac:dyDescent="0.25">
      <c r="O203" s="345"/>
      <c r="P203" s="345"/>
      <c r="Q203" s="345"/>
      <c r="R203" s="345"/>
    </row>
    <row r="204" spans="15:18" ht="13.2" hidden="1" x14ac:dyDescent="0.25">
      <c r="O204" s="345"/>
      <c r="P204" s="345"/>
      <c r="Q204" s="345"/>
      <c r="R204" s="345"/>
    </row>
    <row r="205" spans="15:18" ht="13.2" hidden="1" x14ac:dyDescent="0.25">
      <c r="O205" s="345"/>
      <c r="P205" s="345"/>
      <c r="Q205" s="345"/>
      <c r="R205" s="345"/>
    </row>
    <row r="206" spans="15:18" ht="13.2" hidden="1" x14ac:dyDescent="0.25">
      <c r="O206" s="345"/>
      <c r="P206" s="345"/>
      <c r="Q206" s="345"/>
      <c r="R206" s="345"/>
    </row>
    <row r="207" spans="15:18" ht="13.2" hidden="1" x14ac:dyDescent="0.25">
      <c r="O207" s="345"/>
      <c r="P207" s="345"/>
      <c r="Q207" s="345"/>
      <c r="R207" s="345"/>
    </row>
    <row r="208" spans="15:18" ht="13.2" hidden="1" x14ac:dyDescent="0.25">
      <c r="O208" s="345"/>
      <c r="P208" s="345"/>
      <c r="Q208" s="345"/>
      <c r="R208" s="345"/>
    </row>
    <row r="209" spans="15:18" ht="13.2" hidden="1" x14ac:dyDescent="0.25">
      <c r="O209" s="345"/>
      <c r="P209" s="345"/>
      <c r="Q209" s="345"/>
      <c r="R209" s="345"/>
    </row>
    <row r="210" spans="15:18" ht="13.2" hidden="1" x14ac:dyDescent="0.25">
      <c r="O210" s="345"/>
      <c r="P210" s="345"/>
      <c r="Q210" s="345"/>
      <c r="R210" s="345"/>
    </row>
    <row r="211" spans="15:18" ht="13.2" hidden="1" x14ac:dyDescent="0.25">
      <c r="O211" s="345"/>
      <c r="P211" s="345"/>
      <c r="Q211" s="345"/>
      <c r="R211" s="345"/>
    </row>
    <row r="212" spans="15:18" ht="13.2" hidden="1" x14ac:dyDescent="0.25">
      <c r="O212" s="345"/>
      <c r="P212" s="345"/>
      <c r="Q212" s="345"/>
      <c r="R212" s="345"/>
    </row>
    <row r="213" spans="15:18" ht="13.2" hidden="1" x14ac:dyDescent="0.25">
      <c r="O213" s="345"/>
      <c r="P213" s="345"/>
      <c r="Q213" s="345"/>
      <c r="R213" s="345"/>
    </row>
    <row r="214" spans="15:18" ht="13.2" hidden="1" x14ac:dyDescent="0.25">
      <c r="O214" s="345"/>
      <c r="P214" s="345"/>
      <c r="Q214" s="345"/>
      <c r="R214" s="345"/>
    </row>
    <row r="215" spans="15:18" ht="13.2" hidden="1" x14ac:dyDescent="0.25">
      <c r="O215" s="345"/>
      <c r="P215" s="345"/>
      <c r="Q215" s="345"/>
      <c r="R215" s="345"/>
    </row>
    <row r="216" spans="15:18" ht="13.2" hidden="1" x14ac:dyDescent="0.25">
      <c r="O216" s="345"/>
      <c r="P216" s="345"/>
      <c r="Q216" s="345"/>
      <c r="R216" s="345"/>
    </row>
    <row r="217" spans="15:18" ht="13.2" hidden="1" x14ac:dyDescent="0.25">
      <c r="O217" s="345"/>
      <c r="P217" s="345"/>
      <c r="Q217" s="345"/>
      <c r="R217" s="345"/>
    </row>
    <row r="218" spans="15:18" ht="13.2" hidden="1" x14ac:dyDescent="0.25">
      <c r="O218" s="345"/>
      <c r="P218" s="345"/>
      <c r="Q218" s="345"/>
      <c r="R218" s="345"/>
    </row>
    <row r="219" spans="15:18" ht="13.2" hidden="1" x14ac:dyDescent="0.25">
      <c r="O219" s="345"/>
      <c r="P219" s="345"/>
      <c r="Q219" s="345"/>
      <c r="R219" s="345"/>
    </row>
    <row r="220" spans="15:18" ht="13.2" hidden="1" x14ac:dyDescent="0.25">
      <c r="O220" s="345"/>
      <c r="P220" s="345"/>
      <c r="Q220" s="345"/>
      <c r="R220" s="345"/>
    </row>
    <row r="221" spans="15:18" ht="13.2" hidden="1" x14ac:dyDescent="0.25">
      <c r="O221" s="345"/>
      <c r="P221" s="345"/>
      <c r="Q221" s="345"/>
      <c r="R221" s="345"/>
    </row>
    <row r="222" spans="15:18" ht="13.2" hidden="1" x14ac:dyDescent="0.25">
      <c r="O222" s="345"/>
      <c r="P222" s="345"/>
      <c r="Q222" s="345"/>
      <c r="R222" s="345"/>
    </row>
    <row r="223" spans="15:18" ht="13.2" hidden="1" x14ac:dyDescent="0.25">
      <c r="O223" s="345"/>
      <c r="P223" s="345"/>
      <c r="Q223" s="345"/>
      <c r="R223" s="345"/>
    </row>
    <row r="224" spans="15:18" ht="13.2" hidden="1" x14ac:dyDescent="0.25">
      <c r="O224" s="345"/>
      <c r="P224" s="345"/>
      <c r="Q224" s="345"/>
      <c r="R224" s="345"/>
    </row>
    <row r="225" spans="15:18" ht="13.2" hidden="1" x14ac:dyDescent="0.25">
      <c r="O225" s="345"/>
      <c r="P225" s="345"/>
      <c r="Q225" s="345"/>
      <c r="R225" s="345"/>
    </row>
    <row r="226" spans="15:18" ht="13.2" hidden="1" x14ac:dyDescent="0.25">
      <c r="O226" s="345"/>
      <c r="P226" s="345"/>
      <c r="Q226" s="345"/>
      <c r="R226" s="345"/>
    </row>
    <row r="227" spans="15:18" ht="13.2" hidden="1" x14ac:dyDescent="0.25">
      <c r="O227" s="345"/>
      <c r="P227" s="345"/>
      <c r="Q227" s="345"/>
      <c r="R227" s="345"/>
    </row>
    <row r="228" spans="15:18" ht="13.2" hidden="1" x14ac:dyDescent="0.25">
      <c r="O228" s="345"/>
      <c r="P228" s="345"/>
      <c r="Q228" s="345"/>
      <c r="R228" s="345"/>
    </row>
    <row r="229" spans="15:18" ht="13.2" hidden="1" x14ac:dyDescent="0.25">
      <c r="O229" s="345"/>
      <c r="P229" s="345"/>
      <c r="Q229" s="345"/>
      <c r="R229" s="345"/>
    </row>
    <row r="230" spans="15:18" ht="13.2" hidden="1" x14ac:dyDescent="0.25">
      <c r="O230" s="345"/>
      <c r="P230" s="345"/>
      <c r="Q230" s="345"/>
      <c r="R230" s="345"/>
    </row>
    <row r="231" spans="15:18" ht="13.2" hidden="1" x14ac:dyDescent="0.25">
      <c r="O231" s="345"/>
      <c r="P231" s="345"/>
      <c r="Q231" s="345"/>
      <c r="R231" s="345"/>
    </row>
    <row r="232" spans="15:18" ht="13.2" hidden="1" x14ac:dyDescent="0.25">
      <c r="O232" s="345"/>
      <c r="P232" s="345"/>
      <c r="Q232" s="345"/>
      <c r="R232" s="345"/>
    </row>
    <row r="233" spans="15:18" ht="13.2" hidden="1" x14ac:dyDescent="0.25">
      <c r="O233" s="345"/>
      <c r="P233" s="345"/>
      <c r="Q233" s="345"/>
      <c r="R233" s="345"/>
    </row>
    <row r="234" spans="15:18" ht="13.2" hidden="1" x14ac:dyDescent="0.25">
      <c r="O234" s="345"/>
      <c r="P234" s="345"/>
      <c r="Q234" s="345"/>
      <c r="R234" s="345"/>
    </row>
    <row r="235" spans="15:18" ht="13.2" hidden="1" x14ac:dyDescent="0.25">
      <c r="O235" s="345"/>
      <c r="P235" s="345"/>
      <c r="Q235" s="345"/>
      <c r="R235" s="345"/>
    </row>
    <row r="236" spans="15:18" ht="13.2" hidden="1" x14ac:dyDescent="0.25">
      <c r="O236" s="345"/>
      <c r="P236" s="345"/>
      <c r="Q236" s="345"/>
      <c r="R236" s="345"/>
    </row>
    <row r="237" spans="15:18" ht="13.2" hidden="1" x14ac:dyDescent="0.25">
      <c r="O237" s="345"/>
      <c r="P237" s="345"/>
      <c r="Q237" s="345"/>
      <c r="R237" s="345"/>
    </row>
    <row r="238" spans="15:18" ht="13.2" hidden="1" x14ac:dyDescent="0.25">
      <c r="O238" s="345"/>
      <c r="P238" s="345"/>
      <c r="Q238" s="345"/>
      <c r="R238" s="345"/>
    </row>
    <row r="239" spans="15:18" ht="13.2" hidden="1" x14ac:dyDescent="0.25">
      <c r="O239" s="345"/>
      <c r="P239" s="345"/>
      <c r="Q239" s="345"/>
      <c r="R239" s="345"/>
    </row>
    <row r="240" spans="15:18" ht="13.2" hidden="1" x14ac:dyDescent="0.25">
      <c r="O240" s="345"/>
      <c r="P240" s="345"/>
      <c r="Q240" s="345"/>
      <c r="R240" s="345"/>
    </row>
    <row r="241" spans="15:18" ht="13.2" hidden="1" x14ac:dyDescent="0.25">
      <c r="O241" s="345"/>
      <c r="P241" s="345"/>
      <c r="Q241" s="345"/>
      <c r="R241" s="345"/>
    </row>
    <row r="242" spans="15:18" ht="13.2" hidden="1" x14ac:dyDescent="0.25">
      <c r="O242" s="345"/>
      <c r="P242" s="345"/>
      <c r="Q242" s="345"/>
      <c r="R242" s="345"/>
    </row>
    <row r="243" spans="15:18" ht="13.2" hidden="1" x14ac:dyDescent="0.25">
      <c r="O243" s="345"/>
      <c r="P243" s="345"/>
      <c r="Q243" s="345"/>
      <c r="R243" s="345"/>
    </row>
    <row r="244" spans="15:18" ht="13.2" hidden="1" x14ac:dyDescent="0.25">
      <c r="O244" s="345"/>
      <c r="P244" s="345"/>
      <c r="Q244" s="345"/>
      <c r="R244" s="345"/>
    </row>
    <row r="245" spans="15:18" ht="13.2" hidden="1" x14ac:dyDescent="0.25">
      <c r="O245" s="345"/>
      <c r="P245" s="345"/>
      <c r="Q245" s="345"/>
      <c r="R245" s="345"/>
    </row>
    <row r="246" spans="15:18" ht="13.2" hidden="1" x14ac:dyDescent="0.25">
      <c r="O246" s="345"/>
      <c r="P246" s="345"/>
      <c r="Q246" s="345"/>
      <c r="R246" s="345"/>
    </row>
    <row r="247" spans="15:18" ht="13.2" hidden="1" x14ac:dyDescent="0.25">
      <c r="O247" s="345"/>
      <c r="P247" s="345"/>
      <c r="Q247" s="345"/>
      <c r="R247" s="345"/>
    </row>
    <row r="248" spans="15:18" ht="13.2" hidden="1" x14ac:dyDescent="0.25">
      <c r="O248" s="345"/>
      <c r="P248" s="345"/>
      <c r="Q248" s="345"/>
      <c r="R248" s="345"/>
    </row>
    <row r="249" spans="15:18" ht="13.2" hidden="1" x14ac:dyDescent="0.25">
      <c r="O249" s="345"/>
      <c r="P249" s="345"/>
      <c r="Q249" s="345"/>
      <c r="R249" s="345"/>
    </row>
    <row r="250" spans="15:18" ht="13.2" hidden="1" x14ac:dyDescent="0.25">
      <c r="O250" s="345"/>
      <c r="P250" s="345"/>
      <c r="Q250" s="345"/>
      <c r="R250" s="345"/>
    </row>
    <row r="251" spans="15:18" ht="13.2" hidden="1" x14ac:dyDescent="0.25">
      <c r="O251" s="345"/>
      <c r="P251" s="345"/>
      <c r="Q251" s="345"/>
      <c r="R251" s="345"/>
    </row>
    <row r="252" spans="15:18" ht="13.2" hidden="1" x14ac:dyDescent="0.25">
      <c r="O252" s="345"/>
      <c r="P252" s="345"/>
      <c r="Q252" s="345"/>
      <c r="R252" s="345"/>
    </row>
    <row r="253" spans="15:18" ht="13.2" hidden="1" x14ac:dyDescent="0.25">
      <c r="O253" s="345"/>
      <c r="P253" s="345"/>
      <c r="Q253" s="345"/>
      <c r="R253" s="345"/>
    </row>
    <row r="254" spans="15:18" ht="13.2" hidden="1" x14ac:dyDescent="0.25">
      <c r="O254" s="345"/>
      <c r="P254" s="345"/>
      <c r="Q254" s="345"/>
      <c r="R254" s="345"/>
    </row>
    <row r="255" spans="15:18" ht="13.2" hidden="1" x14ac:dyDescent="0.25">
      <c r="O255" s="345"/>
      <c r="P255" s="345"/>
      <c r="Q255" s="345"/>
      <c r="R255" s="345"/>
    </row>
    <row r="256" spans="15:18" ht="13.2" hidden="1" x14ac:dyDescent="0.25">
      <c r="O256" s="345"/>
      <c r="P256" s="345"/>
      <c r="Q256" s="345"/>
      <c r="R256" s="345"/>
    </row>
    <row r="257" spans="15:18" ht="13.2" hidden="1" x14ac:dyDescent="0.25">
      <c r="O257" s="345"/>
      <c r="P257" s="345"/>
      <c r="Q257" s="345"/>
      <c r="R257" s="345"/>
    </row>
    <row r="258" spans="15:18" ht="13.2" hidden="1" x14ac:dyDescent="0.25">
      <c r="O258" s="345"/>
      <c r="P258" s="345"/>
      <c r="Q258" s="345"/>
      <c r="R258" s="345"/>
    </row>
    <row r="259" spans="15:18" ht="13.2" hidden="1" x14ac:dyDescent="0.25">
      <c r="O259" s="345"/>
      <c r="P259" s="345"/>
      <c r="Q259" s="345"/>
      <c r="R259" s="345"/>
    </row>
    <row r="260" spans="15:18" ht="13.2" hidden="1" x14ac:dyDescent="0.25">
      <c r="O260" s="345"/>
      <c r="P260" s="345"/>
      <c r="Q260" s="345"/>
      <c r="R260" s="345"/>
    </row>
    <row r="261" spans="15:18" ht="13.2" hidden="1" x14ac:dyDescent="0.25">
      <c r="O261" s="345"/>
      <c r="P261" s="345"/>
      <c r="Q261" s="345"/>
      <c r="R261" s="345"/>
    </row>
    <row r="262" spans="15:18" ht="13.2" hidden="1" x14ac:dyDescent="0.25">
      <c r="O262" s="345"/>
      <c r="P262" s="345"/>
      <c r="Q262" s="345"/>
      <c r="R262" s="345"/>
    </row>
    <row r="263" spans="15:18" ht="13.2" hidden="1" x14ac:dyDescent="0.25">
      <c r="O263" s="345"/>
      <c r="P263" s="345"/>
      <c r="Q263" s="345"/>
      <c r="R263" s="345"/>
    </row>
    <row r="264" spans="15:18" ht="13.2" hidden="1" x14ac:dyDescent="0.25">
      <c r="O264" s="345"/>
      <c r="P264" s="345"/>
      <c r="Q264" s="345"/>
      <c r="R264" s="345"/>
    </row>
    <row r="265" spans="15:18" ht="13.2" hidden="1" x14ac:dyDescent="0.25">
      <c r="O265" s="345"/>
      <c r="P265" s="345"/>
      <c r="Q265" s="345"/>
      <c r="R265" s="345"/>
    </row>
    <row r="266" spans="15:18" ht="13.2" hidden="1" x14ac:dyDescent="0.25">
      <c r="O266" s="345"/>
      <c r="P266" s="345"/>
      <c r="Q266" s="345"/>
      <c r="R266" s="345"/>
    </row>
    <row r="267" spans="15:18" ht="13.2" hidden="1" x14ac:dyDescent="0.25">
      <c r="O267" s="345"/>
      <c r="P267" s="345"/>
      <c r="Q267" s="345"/>
      <c r="R267" s="345"/>
    </row>
    <row r="268" spans="15:18" ht="13.2" hidden="1" x14ac:dyDescent="0.25">
      <c r="O268" s="345"/>
      <c r="P268" s="345"/>
      <c r="Q268" s="345"/>
      <c r="R268" s="345"/>
    </row>
    <row r="269" spans="15:18" ht="13.2" hidden="1" x14ac:dyDescent="0.25">
      <c r="O269" s="345"/>
      <c r="P269" s="345"/>
      <c r="Q269" s="345"/>
      <c r="R269" s="345"/>
    </row>
    <row r="270" spans="15:18" ht="13.2" hidden="1" x14ac:dyDescent="0.25">
      <c r="O270" s="345"/>
      <c r="P270" s="345"/>
      <c r="Q270" s="345"/>
      <c r="R270" s="345"/>
    </row>
    <row r="271" spans="15:18" ht="13.2" hidden="1" x14ac:dyDescent="0.25">
      <c r="O271" s="345"/>
      <c r="P271" s="345"/>
      <c r="Q271" s="345"/>
      <c r="R271" s="345"/>
    </row>
    <row r="272" spans="15:18" ht="13.2" hidden="1" x14ac:dyDescent="0.25">
      <c r="O272" s="345"/>
      <c r="P272" s="345"/>
      <c r="Q272" s="345"/>
      <c r="R272" s="345"/>
    </row>
    <row r="273" spans="15:18" ht="13.2" hidden="1" x14ac:dyDescent="0.25">
      <c r="O273" s="345"/>
      <c r="P273" s="345"/>
      <c r="Q273" s="345"/>
      <c r="R273" s="345"/>
    </row>
    <row r="274" spans="15:18" ht="13.2" hidden="1" x14ac:dyDescent="0.25">
      <c r="O274" s="345"/>
      <c r="P274" s="345"/>
      <c r="Q274" s="345"/>
      <c r="R274" s="345"/>
    </row>
    <row r="275" spans="15:18" ht="13.2" hidden="1" x14ac:dyDescent="0.25">
      <c r="O275" s="345"/>
      <c r="P275" s="345"/>
      <c r="Q275" s="345"/>
      <c r="R275" s="345"/>
    </row>
    <row r="276" spans="15:18" ht="13.2" hidden="1" x14ac:dyDescent="0.25">
      <c r="O276" s="345"/>
      <c r="P276" s="345"/>
      <c r="Q276" s="345"/>
      <c r="R276" s="345"/>
    </row>
    <row r="277" spans="15:18" ht="13.2" hidden="1" x14ac:dyDescent="0.25">
      <c r="O277" s="345"/>
      <c r="P277" s="345"/>
      <c r="Q277" s="345"/>
      <c r="R277" s="345"/>
    </row>
    <row r="278" spans="15:18" ht="13.2" hidden="1" x14ac:dyDescent="0.25">
      <c r="O278" s="345"/>
      <c r="P278" s="345"/>
      <c r="Q278" s="345"/>
      <c r="R278" s="345"/>
    </row>
    <row r="279" spans="15:18" ht="13.2" hidden="1" x14ac:dyDescent="0.25">
      <c r="O279" s="345"/>
      <c r="P279" s="345"/>
      <c r="Q279" s="345"/>
      <c r="R279" s="345"/>
    </row>
    <row r="280" spans="15:18" ht="13.2" hidden="1" x14ac:dyDescent="0.25">
      <c r="O280" s="345"/>
      <c r="P280" s="345"/>
      <c r="Q280" s="345"/>
      <c r="R280" s="345"/>
    </row>
    <row r="281" spans="15:18" ht="13.2" hidden="1" x14ac:dyDescent="0.25">
      <c r="O281" s="345"/>
      <c r="P281" s="345"/>
      <c r="Q281" s="345"/>
      <c r="R281" s="345"/>
    </row>
    <row r="282" spans="15:18" ht="13.2" hidden="1" x14ac:dyDescent="0.25">
      <c r="O282" s="345"/>
      <c r="P282" s="345"/>
      <c r="Q282" s="345"/>
      <c r="R282" s="345"/>
    </row>
    <row r="283" spans="15:18" ht="13.2" hidden="1" x14ac:dyDescent="0.25">
      <c r="O283" s="345"/>
      <c r="P283" s="345"/>
      <c r="Q283" s="345"/>
      <c r="R283" s="345"/>
    </row>
    <row r="284" spans="15:18" ht="13.2" hidden="1" x14ac:dyDescent="0.25">
      <c r="O284" s="345"/>
      <c r="P284" s="345"/>
      <c r="Q284" s="345"/>
      <c r="R284" s="345"/>
    </row>
    <row r="285" spans="15:18" ht="13.2" hidden="1" x14ac:dyDescent="0.25">
      <c r="O285" s="345"/>
      <c r="P285" s="345"/>
      <c r="Q285" s="345"/>
      <c r="R285" s="345"/>
    </row>
    <row r="286" spans="15:18" ht="13.2" hidden="1" x14ac:dyDescent="0.25">
      <c r="O286" s="345"/>
      <c r="P286" s="345"/>
      <c r="Q286" s="345"/>
      <c r="R286" s="345"/>
    </row>
    <row r="287" spans="15:18" ht="13.2" hidden="1" x14ac:dyDescent="0.25">
      <c r="O287" s="345"/>
      <c r="P287" s="345"/>
      <c r="Q287" s="345"/>
      <c r="R287" s="345"/>
    </row>
    <row r="288" spans="15:18" ht="13.2" hidden="1" x14ac:dyDescent="0.25">
      <c r="O288" s="345"/>
      <c r="P288" s="345"/>
      <c r="Q288" s="345"/>
      <c r="R288" s="345"/>
    </row>
    <row r="289" spans="15:18" ht="13.2" hidden="1" x14ac:dyDescent="0.25">
      <c r="O289" s="345"/>
      <c r="P289" s="345"/>
      <c r="Q289" s="345"/>
      <c r="R289" s="345"/>
    </row>
    <row r="290" spans="15:18" ht="13.2" hidden="1" x14ac:dyDescent="0.25">
      <c r="O290" s="345"/>
      <c r="P290" s="345"/>
      <c r="Q290" s="345"/>
      <c r="R290" s="345"/>
    </row>
    <row r="291" spans="15:18" ht="13.2" hidden="1" x14ac:dyDescent="0.25">
      <c r="O291" s="345"/>
      <c r="P291" s="345"/>
      <c r="Q291" s="345"/>
      <c r="R291" s="345"/>
    </row>
    <row r="292" spans="15:18" ht="13.2" hidden="1" x14ac:dyDescent="0.25">
      <c r="O292" s="345"/>
      <c r="P292" s="345"/>
      <c r="Q292" s="345"/>
      <c r="R292" s="345"/>
    </row>
    <row r="293" spans="15:18" ht="13.2" hidden="1" x14ac:dyDescent="0.25">
      <c r="O293" s="345"/>
      <c r="P293" s="345"/>
      <c r="Q293" s="345"/>
      <c r="R293" s="345"/>
    </row>
    <row r="294" spans="15:18" ht="13.2" hidden="1" x14ac:dyDescent="0.25">
      <c r="O294" s="345"/>
      <c r="P294" s="345"/>
      <c r="Q294" s="345"/>
      <c r="R294" s="345"/>
    </row>
    <row r="295" spans="15:18" ht="13.2" hidden="1" x14ac:dyDescent="0.25">
      <c r="O295" s="345"/>
      <c r="P295" s="345"/>
      <c r="Q295" s="345"/>
      <c r="R295" s="345"/>
    </row>
    <row r="296" spans="15:18" ht="13.2" hidden="1" x14ac:dyDescent="0.25">
      <c r="O296" s="345"/>
      <c r="P296" s="345"/>
      <c r="Q296" s="345"/>
      <c r="R296" s="345"/>
    </row>
    <row r="297" spans="15:18" ht="13.2" hidden="1" x14ac:dyDescent="0.25">
      <c r="O297" s="345"/>
      <c r="P297" s="345"/>
      <c r="Q297" s="345"/>
      <c r="R297" s="345"/>
    </row>
    <row r="298" spans="15:18" ht="13.2" hidden="1" x14ac:dyDescent="0.25">
      <c r="O298" s="345"/>
      <c r="P298" s="345"/>
      <c r="Q298" s="345"/>
      <c r="R298" s="345"/>
    </row>
    <row r="299" spans="15:18" ht="13.2" hidden="1" x14ac:dyDescent="0.25">
      <c r="O299" s="345"/>
      <c r="P299" s="345"/>
      <c r="Q299" s="345"/>
      <c r="R299" s="345"/>
    </row>
    <row r="300" spans="15:18" ht="13.2" hidden="1" x14ac:dyDescent="0.25">
      <c r="O300" s="345"/>
      <c r="P300" s="345"/>
      <c r="Q300" s="345"/>
      <c r="R300" s="345"/>
    </row>
    <row r="301" spans="15:18" ht="13.2" hidden="1" x14ac:dyDescent="0.25">
      <c r="O301" s="345"/>
      <c r="P301" s="345"/>
      <c r="Q301" s="345"/>
      <c r="R301" s="345"/>
    </row>
    <row r="302" spans="15:18" ht="13.2" hidden="1" x14ac:dyDescent="0.25">
      <c r="O302" s="345"/>
      <c r="P302" s="345"/>
      <c r="Q302" s="345"/>
      <c r="R302" s="345"/>
    </row>
    <row r="303" spans="15:18" ht="13.2" hidden="1" x14ac:dyDescent="0.25">
      <c r="O303" s="345"/>
      <c r="P303" s="345"/>
      <c r="Q303" s="345"/>
      <c r="R303" s="345"/>
    </row>
    <row r="304" spans="15:18" ht="13.2" hidden="1" x14ac:dyDescent="0.25">
      <c r="O304" s="345"/>
      <c r="P304" s="345"/>
      <c r="Q304" s="345"/>
      <c r="R304" s="345"/>
    </row>
    <row r="305" spans="15:18" ht="13.2" hidden="1" x14ac:dyDescent="0.25">
      <c r="O305" s="345"/>
      <c r="P305" s="345"/>
      <c r="Q305" s="345"/>
      <c r="R305" s="345"/>
    </row>
    <row r="306" spans="15:18" ht="13.2" hidden="1" x14ac:dyDescent="0.25">
      <c r="O306" s="345"/>
      <c r="P306" s="345"/>
      <c r="Q306" s="345"/>
      <c r="R306" s="345"/>
    </row>
    <row r="307" spans="15:18" ht="13.2" hidden="1" x14ac:dyDescent="0.25">
      <c r="O307" s="345"/>
      <c r="P307" s="345"/>
      <c r="Q307" s="345"/>
      <c r="R307" s="345"/>
    </row>
    <row r="308" spans="15:18" ht="13.2" hidden="1" x14ac:dyDescent="0.25">
      <c r="O308" s="345"/>
      <c r="P308" s="345"/>
      <c r="Q308" s="345"/>
      <c r="R308" s="345"/>
    </row>
    <row r="309" spans="15:18" ht="13.2" hidden="1" x14ac:dyDescent="0.25">
      <c r="O309" s="345"/>
      <c r="P309" s="345"/>
      <c r="Q309" s="345"/>
      <c r="R309" s="345"/>
    </row>
    <row r="310" spans="15:18" ht="13.2" hidden="1" x14ac:dyDescent="0.25">
      <c r="O310" s="345"/>
      <c r="P310" s="345"/>
      <c r="Q310" s="345"/>
      <c r="R310" s="345"/>
    </row>
    <row r="311" spans="15:18" ht="13.2" hidden="1" x14ac:dyDescent="0.25">
      <c r="O311" s="345"/>
      <c r="P311" s="345"/>
      <c r="Q311" s="345"/>
      <c r="R311" s="345"/>
    </row>
    <row r="312" spans="15:18" ht="13.2" hidden="1" x14ac:dyDescent="0.25">
      <c r="O312" s="345"/>
      <c r="P312" s="345"/>
      <c r="Q312" s="345"/>
      <c r="R312" s="345"/>
    </row>
    <row r="313" spans="15:18" ht="13.2" hidden="1" x14ac:dyDescent="0.25">
      <c r="O313" s="345"/>
      <c r="P313" s="345"/>
      <c r="Q313" s="345"/>
      <c r="R313" s="345"/>
    </row>
    <row r="314" spans="15:18" ht="13.2" hidden="1" x14ac:dyDescent="0.25">
      <c r="O314" s="345"/>
      <c r="P314" s="345"/>
      <c r="Q314" s="345"/>
      <c r="R314" s="345"/>
    </row>
    <row r="315" spans="15:18" ht="13.2" hidden="1" x14ac:dyDescent="0.25">
      <c r="O315" s="345"/>
      <c r="P315" s="345"/>
      <c r="Q315" s="345"/>
      <c r="R315" s="345"/>
    </row>
    <row r="316" spans="15:18" ht="13.2" hidden="1" x14ac:dyDescent="0.25">
      <c r="O316" s="345"/>
      <c r="P316" s="345"/>
      <c r="Q316" s="345"/>
      <c r="R316" s="345"/>
    </row>
    <row r="317" spans="15:18" ht="13.2" hidden="1" x14ac:dyDescent="0.25">
      <c r="O317" s="345"/>
      <c r="P317" s="345"/>
      <c r="Q317" s="345"/>
      <c r="R317" s="345"/>
    </row>
    <row r="318" spans="15:18" ht="13.2" hidden="1" x14ac:dyDescent="0.25">
      <c r="O318" s="345"/>
      <c r="P318" s="345"/>
      <c r="Q318" s="345"/>
      <c r="R318" s="345"/>
    </row>
    <row r="319" spans="15:18" ht="13.2" hidden="1" x14ac:dyDescent="0.25">
      <c r="O319" s="345"/>
      <c r="P319" s="345"/>
      <c r="Q319" s="345"/>
      <c r="R319" s="345"/>
    </row>
    <row r="320" spans="15:18" ht="13.2" hidden="1" x14ac:dyDescent="0.25">
      <c r="O320" s="345"/>
      <c r="P320" s="345"/>
      <c r="Q320" s="345"/>
      <c r="R320" s="345"/>
    </row>
    <row r="321" spans="15:18" ht="13.2" hidden="1" x14ac:dyDescent="0.25">
      <c r="O321" s="345"/>
      <c r="P321" s="345"/>
      <c r="Q321" s="345"/>
      <c r="R321" s="345"/>
    </row>
    <row r="322" spans="15:18" ht="13.2" hidden="1" x14ac:dyDescent="0.25">
      <c r="O322" s="345"/>
      <c r="P322" s="345"/>
      <c r="Q322" s="345"/>
      <c r="R322" s="345"/>
    </row>
    <row r="323" spans="15:18" ht="13.2" hidden="1" x14ac:dyDescent="0.25">
      <c r="O323" s="345"/>
      <c r="P323" s="345"/>
      <c r="Q323" s="345"/>
      <c r="R323" s="345"/>
    </row>
    <row r="324" spans="15:18" ht="13.2" hidden="1" x14ac:dyDescent="0.25">
      <c r="O324" s="345"/>
      <c r="P324" s="345"/>
      <c r="Q324" s="345"/>
      <c r="R324" s="345"/>
    </row>
    <row r="325" spans="15:18" ht="13.2" hidden="1" x14ac:dyDescent="0.25">
      <c r="O325" s="345"/>
      <c r="P325" s="345"/>
      <c r="Q325" s="345"/>
      <c r="R325" s="345"/>
    </row>
    <row r="326" spans="15:18" ht="13.2" hidden="1" x14ac:dyDescent="0.25">
      <c r="O326" s="345"/>
      <c r="P326" s="345"/>
      <c r="Q326" s="345"/>
      <c r="R326" s="345"/>
    </row>
    <row r="327" spans="15:18" ht="13.2" hidden="1" x14ac:dyDescent="0.25">
      <c r="O327" s="345"/>
      <c r="P327" s="345"/>
      <c r="Q327" s="345"/>
      <c r="R327" s="345"/>
    </row>
    <row r="328" spans="15:18" ht="13.2" hidden="1" x14ac:dyDescent="0.25">
      <c r="O328" s="345"/>
      <c r="P328" s="345"/>
      <c r="Q328" s="345"/>
      <c r="R328" s="345"/>
    </row>
    <row r="329" spans="15:18" ht="13.2" hidden="1" x14ac:dyDescent="0.25">
      <c r="O329" s="345"/>
      <c r="P329" s="345"/>
      <c r="Q329" s="345"/>
      <c r="R329" s="345"/>
    </row>
    <row r="330" spans="15:18" ht="13.2" hidden="1" x14ac:dyDescent="0.25">
      <c r="O330" s="345"/>
      <c r="P330" s="345"/>
      <c r="Q330" s="345"/>
      <c r="R330" s="345"/>
    </row>
    <row r="331" spans="15:18" ht="13.2" hidden="1" x14ac:dyDescent="0.25">
      <c r="O331" s="345"/>
      <c r="P331" s="345"/>
      <c r="Q331" s="345"/>
      <c r="R331" s="345"/>
    </row>
    <row r="332" spans="15:18" ht="13.2" hidden="1" x14ac:dyDescent="0.25">
      <c r="O332" s="345"/>
      <c r="P332" s="345"/>
      <c r="Q332" s="345"/>
      <c r="R332" s="345"/>
    </row>
    <row r="333" spans="15:18" ht="13.2" hidden="1" x14ac:dyDescent="0.25">
      <c r="O333" s="345"/>
      <c r="P333" s="345"/>
      <c r="Q333" s="345"/>
      <c r="R333" s="345"/>
    </row>
    <row r="334" spans="15:18" ht="13.2" hidden="1" x14ac:dyDescent="0.25">
      <c r="O334" s="345"/>
      <c r="P334" s="345"/>
      <c r="Q334" s="345"/>
      <c r="R334" s="345"/>
    </row>
    <row r="335" spans="15:18" ht="13.2" hidden="1" x14ac:dyDescent="0.25">
      <c r="O335" s="345"/>
      <c r="P335" s="345"/>
      <c r="Q335" s="345"/>
      <c r="R335" s="345"/>
    </row>
    <row r="336" spans="15:18" ht="13.2" hidden="1" x14ac:dyDescent="0.25">
      <c r="O336" s="345"/>
      <c r="P336" s="345"/>
      <c r="Q336" s="345"/>
      <c r="R336" s="345"/>
    </row>
    <row r="337" spans="15:18" ht="13.2" hidden="1" x14ac:dyDescent="0.25">
      <c r="O337" s="345"/>
      <c r="P337" s="345"/>
      <c r="Q337" s="345"/>
      <c r="R337" s="345"/>
    </row>
    <row r="338" spans="15:18" ht="13.2" hidden="1" x14ac:dyDescent="0.25">
      <c r="O338" s="345"/>
      <c r="P338" s="345"/>
      <c r="Q338" s="345"/>
      <c r="R338" s="345"/>
    </row>
    <row r="339" spans="15:18" ht="13.2" hidden="1" x14ac:dyDescent="0.25">
      <c r="O339" s="345"/>
      <c r="P339" s="345"/>
      <c r="Q339" s="345"/>
      <c r="R339" s="345"/>
    </row>
    <row r="340" spans="15:18" ht="13.2" hidden="1" x14ac:dyDescent="0.25">
      <c r="O340" s="345"/>
      <c r="P340" s="345"/>
      <c r="Q340" s="345"/>
      <c r="R340" s="345"/>
    </row>
    <row r="341" spans="15:18" ht="13.2" hidden="1" x14ac:dyDescent="0.25">
      <c r="O341" s="345"/>
      <c r="P341" s="345"/>
      <c r="Q341" s="345"/>
      <c r="R341" s="345"/>
    </row>
    <row r="342" spans="15:18" ht="13.2" hidden="1" x14ac:dyDescent="0.25">
      <c r="O342" s="345"/>
      <c r="P342" s="345"/>
      <c r="Q342" s="345"/>
      <c r="R342" s="345"/>
    </row>
    <row r="343" spans="15:18" ht="13.2" hidden="1" x14ac:dyDescent="0.25">
      <c r="O343" s="345"/>
      <c r="P343" s="345"/>
      <c r="Q343" s="345"/>
      <c r="R343" s="345"/>
    </row>
    <row r="344" spans="15:18" ht="13.2" hidden="1" x14ac:dyDescent="0.25">
      <c r="O344" s="345"/>
      <c r="P344" s="345"/>
      <c r="Q344" s="345"/>
      <c r="R344" s="345"/>
    </row>
    <row r="345" spans="15:18" ht="13.2" hidden="1" x14ac:dyDescent="0.25">
      <c r="O345" s="345"/>
      <c r="P345" s="345"/>
      <c r="Q345" s="345"/>
      <c r="R345" s="345"/>
    </row>
    <row r="346" spans="15:18" ht="13.2" hidden="1" x14ac:dyDescent="0.25">
      <c r="O346" s="345"/>
      <c r="P346" s="345"/>
      <c r="Q346" s="345"/>
      <c r="R346" s="345"/>
    </row>
    <row r="347" spans="15:18" ht="13.2" hidden="1" x14ac:dyDescent="0.25">
      <c r="O347" s="345"/>
      <c r="P347" s="345"/>
      <c r="Q347" s="345"/>
      <c r="R347" s="345"/>
    </row>
    <row r="348" spans="15:18" ht="13.2" hidden="1" x14ac:dyDescent="0.25">
      <c r="O348" s="345"/>
      <c r="P348" s="345"/>
      <c r="Q348" s="345"/>
      <c r="R348" s="345"/>
    </row>
    <row r="349" spans="15:18" ht="13.2" hidden="1" x14ac:dyDescent="0.25">
      <c r="O349" s="345"/>
      <c r="P349" s="345"/>
      <c r="Q349" s="345"/>
      <c r="R349" s="345"/>
    </row>
    <row r="350" spans="15:18" ht="13.2" hidden="1" x14ac:dyDescent="0.25">
      <c r="O350" s="345"/>
      <c r="P350" s="345"/>
      <c r="Q350" s="345"/>
      <c r="R350" s="345"/>
    </row>
    <row r="351" spans="15:18" ht="13.2" hidden="1" x14ac:dyDescent="0.25">
      <c r="O351" s="345"/>
      <c r="P351" s="345"/>
      <c r="Q351" s="345"/>
      <c r="R351" s="345"/>
    </row>
    <row r="352" spans="15:18" ht="13.2" hidden="1" x14ac:dyDescent="0.25">
      <c r="O352" s="345"/>
      <c r="P352" s="345"/>
      <c r="Q352" s="345"/>
      <c r="R352" s="345"/>
    </row>
    <row r="353" spans="15:18" ht="13.2" hidden="1" x14ac:dyDescent="0.25">
      <c r="O353" s="345"/>
      <c r="P353" s="345"/>
      <c r="Q353" s="345"/>
      <c r="R353" s="345"/>
    </row>
    <row r="354" spans="15:18" ht="13.2" hidden="1" x14ac:dyDescent="0.25">
      <c r="O354" s="345"/>
      <c r="P354" s="345"/>
      <c r="Q354" s="345"/>
      <c r="R354" s="345"/>
    </row>
    <row r="355" spans="15:18" ht="13.2" hidden="1" x14ac:dyDescent="0.25">
      <c r="O355" s="345"/>
      <c r="P355" s="345"/>
      <c r="Q355" s="345"/>
      <c r="R355" s="345"/>
    </row>
    <row r="356" spans="15:18" ht="13.2" hidden="1" x14ac:dyDescent="0.25">
      <c r="O356" s="345"/>
      <c r="P356" s="345"/>
      <c r="Q356" s="345"/>
      <c r="R356" s="345"/>
    </row>
    <row r="357" spans="15:18" ht="13.2" hidden="1" x14ac:dyDescent="0.25">
      <c r="O357" s="345"/>
      <c r="P357" s="345"/>
      <c r="Q357" s="345"/>
      <c r="R357" s="345"/>
    </row>
    <row r="358" spans="15:18" ht="13.2" hidden="1" x14ac:dyDescent="0.25">
      <c r="O358" s="345"/>
      <c r="P358" s="345"/>
      <c r="Q358" s="345"/>
      <c r="R358" s="345"/>
    </row>
    <row r="359" spans="15:18" ht="13.2" hidden="1" x14ac:dyDescent="0.25">
      <c r="O359" s="345"/>
      <c r="P359" s="345"/>
      <c r="Q359" s="345"/>
      <c r="R359" s="345"/>
    </row>
    <row r="360" spans="15:18" ht="13.2" hidden="1" x14ac:dyDescent="0.25">
      <c r="O360" s="345"/>
      <c r="P360" s="345"/>
      <c r="Q360" s="345"/>
      <c r="R360" s="345"/>
    </row>
    <row r="361" spans="15:18" ht="13.2" hidden="1" x14ac:dyDescent="0.25">
      <c r="O361" s="345"/>
      <c r="P361" s="345"/>
      <c r="Q361" s="345"/>
      <c r="R361" s="345"/>
    </row>
    <row r="362" spans="15:18" ht="13.2" hidden="1" x14ac:dyDescent="0.25">
      <c r="O362" s="345"/>
      <c r="P362" s="345"/>
      <c r="Q362" s="345"/>
      <c r="R362" s="345"/>
    </row>
    <row r="363" spans="15:18" ht="13.2" hidden="1" x14ac:dyDescent="0.25">
      <c r="O363" s="345"/>
      <c r="P363" s="345"/>
      <c r="Q363" s="345"/>
      <c r="R363" s="345"/>
    </row>
    <row r="364" spans="15:18" ht="13.2" hidden="1" x14ac:dyDescent="0.25">
      <c r="O364" s="345"/>
      <c r="P364" s="345"/>
      <c r="Q364" s="345"/>
      <c r="R364" s="345"/>
    </row>
    <row r="365" spans="15:18" ht="13.2" hidden="1" x14ac:dyDescent="0.25">
      <c r="O365" s="345"/>
      <c r="P365" s="345"/>
      <c r="Q365" s="345"/>
      <c r="R365" s="345"/>
    </row>
    <row r="366" spans="15:18" ht="13.2" hidden="1" x14ac:dyDescent="0.25">
      <c r="O366" s="345"/>
      <c r="P366" s="345"/>
      <c r="Q366" s="345"/>
      <c r="R366" s="345"/>
    </row>
    <row r="367" spans="15:18" ht="13.2" hidden="1" x14ac:dyDescent="0.25">
      <c r="O367" s="345"/>
      <c r="P367" s="345"/>
      <c r="Q367" s="345"/>
      <c r="R367" s="345"/>
    </row>
    <row r="368" spans="15:18" ht="13.2" hidden="1" x14ac:dyDescent="0.25">
      <c r="O368" s="345"/>
      <c r="P368" s="345"/>
      <c r="Q368" s="345"/>
      <c r="R368" s="345"/>
    </row>
    <row r="369" spans="15:18" ht="13.2" hidden="1" x14ac:dyDescent="0.25">
      <c r="O369" s="345"/>
      <c r="P369" s="345"/>
      <c r="Q369" s="345"/>
      <c r="R369" s="345"/>
    </row>
    <row r="370" spans="15:18" ht="13.2" hidden="1" x14ac:dyDescent="0.25">
      <c r="O370" s="345"/>
      <c r="P370" s="345"/>
      <c r="Q370" s="345"/>
      <c r="R370" s="345"/>
    </row>
    <row r="371" spans="15:18" ht="13.2" hidden="1" x14ac:dyDescent="0.25">
      <c r="O371" s="345"/>
      <c r="P371" s="345"/>
      <c r="Q371" s="345"/>
      <c r="R371" s="345"/>
    </row>
    <row r="372" spans="15:18" ht="13.2" hidden="1" x14ac:dyDescent="0.25">
      <c r="O372" s="345"/>
      <c r="P372" s="345"/>
      <c r="Q372" s="345"/>
      <c r="R372" s="345"/>
    </row>
    <row r="373" spans="15:18" ht="13.2" hidden="1" x14ac:dyDescent="0.25">
      <c r="O373" s="345"/>
      <c r="P373" s="345"/>
      <c r="Q373" s="345"/>
      <c r="R373" s="345"/>
    </row>
    <row r="374" spans="15:18" ht="13.2" hidden="1" x14ac:dyDescent="0.25">
      <c r="O374" s="345"/>
      <c r="P374" s="345"/>
      <c r="Q374" s="345"/>
      <c r="R374" s="345"/>
    </row>
    <row r="375" spans="15:18" ht="13.2" hidden="1" x14ac:dyDescent="0.25">
      <c r="O375" s="345"/>
      <c r="P375" s="345"/>
      <c r="Q375" s="345"/>
      <c r="R375" s="345"/>
    </row>
    <row r="376" spans="15:18" ht="13.2" hidden="1" x14ac:dyDescent="0.25">
      <c r="O376" s="345"/>
      <c r="P376" s="345"/>
      <c r="Q376" s="345"/>
      <c r="R376" s="345"/>
    </row>
    <row r="377" spans="15:18" ht="13.2" hidden="1" x14ac:dyDescent="0.25">
      <c r="O377" s="345"/>
      <c r="P377" s="345"/>
      <c r="Q377" s="345"/>
      <c r="R377" s="345"/>
    </row>
    <row r="378" spans="15:18" ht="13.2" hidden="1" x14ac:dyDescent="0.25">
      <c r="O378" s="345"/>
      <c r="P378" s="345"/>
      <c r="Q378" s="345"/>
      <c r="R378" s="345"/>
    </row>
    <row r="379" spans="15:18" ht="13.2" hidden="1" x14ac:dyDescent="0.25">
      <c r="O379" s="345"/>
      <c r="P379" s="345"/>
      <c r="Q379" s="345"/>
      <c r="R379" s="345"/>
    </row>
    <row r="380" spans="15:18" ht="13.2" hidden="1" x14ac:dyDescent="0.25">
      <c r="O380" s="345"/>
      <c r="P380" s="345"/>
      <c r="Q380" s="345"/>
      <c r="R380" s="345"/>
    </row>
    <row r="381" spans="15:18" ht="13.2" hidden="1" x14ac:dyDescent="0.25">
      <c r="O381" s="345"/>
      <c r="P381" s="345"/>
      <c r="Q381" s="345"/>
      <c r="R381" s="345"/>
    </row>
    <row r="382" spans="15:18" ht="13.2" hidden="1" x14ac:dyDescent="0.25">
      <c r="O382" s="345"/>
      <c r="P382" s="345"/>
      <c r="Q382" s="345"/>
      <c r="R382" s="345"/>
    </row>
    <row r="383" spans="15:18" ht="13.2" hidden="1" x14ac:dyDescent="0.25">
      <c r="O383" s="345"/>
      <c r="P383" s="345"/>
      <c r="Q383" s="345"/>
      <c r="R383" s="345"/>
    </row>
    <row r="384" spans="15:18" ht="13.2" hidden="1" x14ac:dyDescent="0.25">
      <c r="O384" s="345"/>
      <c r="P384" s="345"/>
      <c r="Q384" s="345"/>
      <c r="R384" s="345"/>
    </row>
    <row r="385" spans="15:18" ht="13.2" hidden="1" x14ac:dyDescent="0.25">
      <c r="O385" s="345"/>
      <c r="P385" s="345"/>
      <c r="Q385" s="345"/>
      <c r="R385" s="345"/>
    </row>
    <row r="386" spans="15:18" ht="13.2" hidden="1" x14ac:dyDescent="0.25">
      <c r="O386" s="345"/>
      <c r="P386" s="345"/>
      <c r="Q386" s="345"/>
      <c r="R386" s="345"/>
    </row>
    <row r="387" spans="15:18" ht="13.2" hidden="1" x14ac:dyDescent="0.25">
      <c r="O387" s="345"/>
      <c r="P387" s="345"/>
      <c r="Q387" s="345"/>
      <c r="R387" s="345"/>
    </row>
    <row r="388" spans="15:18" ht="13.2" hidden="1" x14ac:dyDescent="0.25">
      <c r="O388" s="345"/>
      <c r="P388" s="345"/>
      <c r="Q388" s="345"/>
      <c r="R388" s="345"/>
    </row>
    <row r="389" spans="15:18" ht="13.2" hidden="1" x14ac:dyDescent="0.25">
      <c r="O389" s="345"/>
      <c r="P389" s="345"/>
      <c r="Q389" s="345"/>
      <c r="R389" s="345"/>
    </row>
    <row r="390" spans="15:18" ht="13.2" hidden="1" x14ac:dyDescent="0.25">
      <c r="O390" s="345"/>
      <c r="P390" s="345"/>
      <c r="Q390" s="345"/>
      <c r="R390" s="345"/>
    </row>
    <row r="391" spans="15:18" ht="13.2" hidden="1" x14ac:dyDescent="0.25">
      <c r="O391" s="345"/>
      <c r="P391" s="345"/>
      <c r="Q391" s="345"/>
      <c r="R391" s="345"/>
    </row>
    <row r="392" spans="15:18" ht="13.2" hidden="1" x14ac:dyDescent="0.25">
      <c r="O392" s="345"/>
      <c r="P392" s="345"/>
      <c r="Q392" s="345"/>
      <c r="R392" s="345"/>
    </row>
    <row r="393" spans="15:18" ht="13.2" hidden="1" x14ac:dyDescent="0.25">
      <c r="O393" s="345"/>
      <c r="P393" s="345"/>
      <c r="Q393" s="345"/>
      <c r="R393" s="345"/>
    </row>
    <row r="394" spans="15:18" ht="13.2" hidden="1" x14ac:dyDescent="0.25">
      <c r="O394" s="345"/>
      <c r="P394" s="345"/>
      <c r="Q394" s="345"/>
      <c r="R394" s="345"/>
    </row>
    <row r="395" spans="15:18" ht="13.2" hidden="1" x14ac:dyDescent="0.25">
      <c r="O395" s="345"/>
      <c r="P395" s="345"/>
      <c r="Q395" s="345"/>
      <c r="R395" s="345"/>
    </row>
    <row r="396" spans="15:18" ht="13.2" hidden="1" x14ac:dyDescent="0.25">
      <c r="O396" s="345"/>
      <c r="P396" s="345"/>
      <c r="Q396" s="345"/>
      <c r="R396" s="345"/>
    </row>
    <row r="397" spans="15:18" ht="13.2" hidden="1" x14ac:dyDescent="0.25">
      <c r="O397" s="345"/>
      <c r="P397" s="345"/>
      <c r="Q397" s="345"/>
      <c r="R397" s="345"/>
    </row>
    <row r="398" spans="15:18" ht="13.2" hidden="1" x14ac:dyDescent="0.25">
      <c r="O398" s="345"/>
      <c r="P398" s="345"/>
      <c r="Q398" s="345"/>
      <c r="R398" s="345"/>
    </row>
    <row r="399" spans="15:18" ht="13.2" hidden="1" x14ac:dyDescent="0.25">
      <c r="O399" s="345"/>
      <c r="P399" s="345"/>
      <c r="Q399" s="345"/>
      <c r="R399" s="345"/>
    </row>
    <row r="400" spans="15:18" ht="13.2" hidden="1" x14ac:dyDescent="0.25">
      <c r="O400" s="345"/>
      <c r="P400" s="345"/>
      <c r="Q400" s="345"/>
      <c r="R400" s="345"/>
    </row>
    <row r="401" spans="15:18" ht="13.2" hidden="1" x14ac:dyDescent="0.25">
      <c r="O401" s="345"/>
      <c r="P401" s="345"/>
      <c r="Q401" s="345"/>
      <c r="R401" s="345"/>
    </row>
    <row r="402" spans="15:18" ht="13.2" hidden="1" x14ac:dyDescent="0.25">
      <c r="O402" s="345"/>
      <c r="P402" s="345"/>
      <c r="Q402" s="345"/>
      <c r="R402" s="345"/>
    </row>
    <row r="403" spans="15:18" ht="13.2" hidden="1" x14ac:dyDescent="0.25">
      <c r="O403" s="345"/>
      <c r="P403" s="345"/>
      <c r="Q403" s="345"/>
      <c r="R403" s="345"/>
    </row>
    <row r="404" spans="15:18" ht="13.2" hidden="1" x14ac:dyDescent="0.25">
      <c r="O404" s="345"/>
      <c r="P404" s="345"/>
      <c r="Q404" s="345"/>
      <c r="R404" s="345"/>
    </row>
    <row r="405" spans="15:18" ht="13.2" hidden="1" x14ac:dyDescent="0.25">
      <c r="O405" s="345"/>
      <c r="P405" s="345"/>
      <c r="Q405" s="345"/>
      <c r="R405" s="345"/>
    </row>
    <row r="406" spans="15:18" ht="13.2" hidden="1" x14ac:dyDescent="0.25">
      <c r="O406" s="345"/>
      <c r="P406" s="345"/>
      <c r="Q406" s="345"/>
      <c r="R406" s="345"/>
    </row>
    <row r="407" spans="15:18" ht="13.2" hidden="1" x14ac:dyDescent="0.25">
      <c r="O407" s="345"/>
      <c r="P407" s="345"/>
      <c r="Q407" s="345"/>
      <c r="R407" s="345"/>
    </row>
    <row r="408" spans="15:18" ht="13.2" hidden="1" x14ac:dyDescent="0.25">
      <c r="O408" s="345"/>
      <c r="P408" s="345"/>
      <c r="Q408" s="345"/>
      <c r="R408" s="345"/>
    </row>
    <row r="409" spans="15:18" ht="13.2" hidden="1" x14ac:dyDescent="0.25">
      <c r="O409" s="345"/>
      <c r="P409" s="345"/>
      <c r="Q409" s="345"/>
      <c r="R409" s="345"/>
    </row>
    <row r="410" spans="15:18" ht="13.2" hidden="1" x14ac:dyDescent="0.25">
      <c r="O410" s="345"/>
      <c r="P410" s="345"/>
      <c r="Q410" s="345"/>
      <c r="R410" s="345"/>
    </row>
    <row r="411" spans="15:18" ht="13.2" hidden="1" x14ac:dyDescent="0.25">
      <c r="O411" s="345"/>
      <c r="P411" s="345"/>
      <c r="Q411" s="345"/>
      <c r="R411" s="345"/>
    </row>
    <row r="412" spans="15:18" ht="13.2" hidden="1" x14ac:dyDescent="0.25">
      <c r="O412" s="345"/>
      <c r="P412" s="345"/>
      <c r="Q412" s="345"/>
      <c r="R412" s="345"/>
    </row>
    <row r="413" spans="15:18" ht="13.2" hidden="1" x14ac:dyDescent="0.25">
      <c r="O413" s="345"/>
      <c r="P413" s="345"/>
      <c r="Q413" s="345"/>
      <c r="R413" s="345"/>
    </row>
    <row r="414" spans="15:18" ht="13.2" hidden="1" x14ac:dyDescent="0.25">
      <c r="O414" s="345"/>
      <c r="P414" s="345"/>
      <c r="Q414" s="345"/>
      <c r="R414" s="345"/>
    </row>
    <row r="415" spans="15:18" ht="13.2" hidden="1" x14ac:dyDescent="0.25">
      <c r="O415" s="345"/>
      <c r="P415" s="345"/>
      <c r="Q415" s="345"/>
      <c r="R415" s="345"/>
    </row>
    <row r="416" spans="15:18" ht="13.2" hidden="1" x14ac:dyDescent="0.25">
      <c r="O416" s="345"/>
      <c r="P416" s="345"/>
      <c r="Q416" s="345"/>
      <c r="R416" s="345"/>
    </row>
    <row r="417" spans="15:18" ht="13.2" hidden="1" x14ac:dyDescent="0.25">
      <c r="O417" s="345"/>
      <c r="P417" s="345"/>
      <c r="Q417" s="345"/>
      <c r="R417" s="345"/>
    </row>
    <row r="418" spans="15:18" ht="13.2" hidden="1" x14ac:dyDescent="0.25">
      <c r="O418" s="345"/>
      <c r="P418" s="345"/>
      <c r="Q418" s="345"/>
      <c r="R418" s="345"/>
    </row>
    <row r="419" spans="15:18" ht="13.2" hidden="1" x14ac:dyDescent="0.25">
      <c r="O419" s="345"/>
      <c r="P419" s="345"/>
      <c r="Q419" s="345"/>
      <c r="R419" s="345"/>
    </row>
    <row r="420" spans="15:18" ht="13.2" hidden="1" x14ac:dyDescent="0.25">
      <c r="O420" s="345"/>
      <c r="P420" s="345"/>
      <c r="Q420" s="345"/>
      <c r="R420" s="345"/>
    </row>
    <row r="421" spans="15:18" ht="13.2" hidden="1" x14ac:dyDescent="0.25">
      <c r="O421" s="345"/>
      <c r="P421" s="345"/>
      <c r="Q421" s="345"/>
      <c r="R421" s="345"/>
    </row>
    <row r="422" spans="15:18" ht="13.2" hidden="1" x14ac:dyDescent="0.25">
      <c r="O422" s="345"/>
      <c r="P422" s="345"/>
      <c r="Q422" s="345"/>
      <c r="R422" s="345"/>
    </row>
    <row r="423" spans="15:18" ht="13.2" hidden="1" x14ac:dyDescent="0.25">
      <c r="O423" s="345"/>
      <c r="P423" s="345"/>
      <c r="Q423" s="345"/>
      <c r="R423" s="345"/>
    </row>
    <row r="424" spans="15:18" ht="13.2" hidden="1" x14ac:dyDescent="0.25">
      <c r="O424" s="345"/>
      <c r="P424" s="345"/>
      <c r="Q424" s="345"/>
      <c r="R424" s="345"/>
    </row>
    <row r="425" spans="15:18" ht="13.2" hidden="1" x14ac:dyDescent="0.25">
      <c r="O425" s="345"/>
      <c r="P425" s="345"/>
      <c r="Q425" s="345"/>
      <c r="R425" s="345"/>
    </row>
    <row r="426" spans="15:18" ht="13.2" hidden="1" x14ac:dyDescent="0.25">
      <c r="O426" s="345"/>
      <c r="P426" s="345"/>
      <c r="Q426" s="345"/>
      <c r="R426" s="345"/>
    </row>
    <row r="427" spans="15:18" ht="13.2" hidden="1" x14ac:dyDescent="0.25">
      <c r="O427" s="345"/>
      <c r="P427" s="345"/>
      <c r="Q427" s="345"/>
      <c r="R427" s="345"/>
    </row>
    <row r="428" spans="15:18" ht="13.2" hidden="1" x14ac:dyDescent="0.25">
      <c r="O428" s="345"/>
      <c r="P428" s="345"/>
      <c r="Q428" s="345"/>
      <c r="R428" s="345"/>
    </row>
    <row r="429" spans="15:18" ht="13.2" hidden="1" x14ac:dyDescent="0.25">
      <c r="O429" s="345"/>
      <c r="P429" s="345"/>
      <c r="Q429" s="345"/>
      <c r="R429" s="345"/>
    </row>
    <row r="430" spans="15:18" ht="13.2" hidden="1" x14ac:dyDescent="0.25">
      <c r="O430" s="345"/>
      <c r="P430" s="345"/>
      <c r="Q430" s="345"/>
      <c r="R430" s="345"/>
    </row>
    <row r="431" spans="15:18" ht="13.2" hidden="1" x14ac:dyDescent="0.25">
      <c r="O431" s="345"/>
      <c r="P431" s="345"/>
      <c r="Q431" s="345"/>
      <c r="R431" s="345"/>
    </row>
    <row r="432" spans="15:18" ht="13.2" hidden="1" x14ac:dyDescent="0.25">
      <c r="O432" s="345"/>
      <c r="P432" s="345"/>
      <c r="Q432" s="345"/>
      <c r="R432" s="345"/>
    </row>
    <row r="433" spans="15:18" ht="13.2" hidden="1" x14ac:dyDescent="0.25">
      <c r="O433" s="345"/>
      <c r="P433" s="345"/>
      <c r="Q433" s="345"/>
      <c r="R433" s="345"/>
    </row>
    <row r="434" spans="15:18" ht="13.2" hidden="1" x14ac:dyDescent="0.25">
      <c r="O434" s="345"/>
      <c r="P434" s="345"/>
      <c r="Q434" s="345"/>
      <c r="R434" s="345"/>
    </row>
    <row r="435" spans="15:18" ht="13.2" hidden="1" x14ac:dyDescent="0.25">
      <c r="O435" s="345"/>
      <c r="P435" s="345"/>
      <c r="Q435" s="345"/>
      <c r="R435" s="345"/>
    </row>
    <row r="436" spans="15:18" ht="13.2" hidden="1" x14ac:dyDescent="0.25">
      <c r="O436" s="345"/>
      <c r="P436" s="345"/>
      <c r="Q436" s="345"/>
      <c r="R436" s="345"/>
    </row>
    <row r="437" spans="15:18" ht="13.2" hidden="1" x14ac:dyDescent="0.25">
      <c r="O437" s="345"/>
      <c r="P437" s="345"/>
      <c r="Q437" s="345"/>
      <c r="R437" s="345"/>
    </row>
    <row r="438" spans="15:18" ht="13.2" hidden="1" x14ac:dyDescent="0.25">
      <c r="O438" s="345"/>
      <c r="P438" s="345"/>
      <c r="Q438" s="345"/>
      <c r="R438" s="345"/>
    </row>
    <row r="439" spans="15:18" ht="13.2" hidden="1" x14ac:dyDescent="0.25">
      <c r="O439" s="345"/>
      <c r="P439" s="345"/>
      <c r="Q439" s="345"/>
      <c r="R439" s="345"/>
    </row>
    <row r="440" spans="15:18" ht="13.2" hidden="1" x14ac:dyDescent="0.25">
      <c r="O440" s="345"/>
      <c r="P440" s="345"/>
      <c r="Q440" s="345"/>
      <c r="R440" s="345"/>
    </row>
    <row r="441" spans="15:18" ht="13.2" hidden="1" x14ac:dyDescent="0.25">
      <c r="O441" s="345"/>
      <c r="P441" s="345"/>
      <c r="Q441" s="345"/>
      <c r="R441" s="345"/>
    </row>
    <row r="442" spans="15:18" ht="13.2" hidden="1" x14ac:dyDescent="0.25">
      <c r="O442" s="345"/>
      <c r="P442" s="345"/>
      <c r="Q442" s="345"/>
      <c r="R442" s="345"/>
    </row>
    <row r="443" spans="15:18" ht="13.2" hidden="1" x14ac:dyDescent="0.25">
      <c r="O443" s="345"/>
      <c r="P443" s="345"/>
      <c r="Q443" s="345"/>
      <c r="R443" s="345"/>
    </row>
    <row r="444" spans="15:18" ht="13.2" hidden="1" x14ac:dyDescent="0.25">
      <c r="O444" s="345"/>
      <c r="P444" s="345"/>
      <c r="Q444" s="345"/>
      <c r="R444" s="345"/>
    </row>
    <row r="445" spans="15:18" ht="13.2" hidden="1" x14ac:dyDescent="0.25">
      <c r="O445" s="345"/>
      <c r="P445" s="345"/>
      <c r="Q445" s="345"/>
      <c r="R445" s="345"/>
    </row>
    <row r="446" spans="15:18" ht="13.2" hidden="1" x14ac:dyDescent="0.25">
      <c r="O446" s="345"/>
      <c r="P446" s="345"/>
      <c r="Q446" s="345"/>
      <c r="R446" s="345"/>
    </row>
    <row r="447" spans="15:18" ht="13.2" hidden="1" x14ac:dyDescent="0.25">
      <c r="O447" s="345"/>
      <c r="P447" s="345"/>
      <c r="Q447" s="345"/>
      <c r="R447" s="345"/>
    </row>
    <row r="448" spans="15:18" ht="13.2" hidden="1" x14ac:dyDescent="0.25">
      <c r="O448" s="345"/>
      <c r="P448" s="345"/>
      <c r="Q448" s="345"/>
      <c r="R448" s="345"/>
    </row>
    <row r="449" spans="15:18" ht="13.2" hidden="1" x14ac:dyDescent="0.25">
      <c r="O449" s="345"/>
      <c r="P449" s="345"/>
      <c r="Q449" s="345"/>
      <c r="R449" s="345"/>
    </row>
    <row r="450" spans="15:18" ht="13.2" hidden="1" x14ac:dyDescent="0.25">
      <c r="O450" s="345"/>
      <c r="P450" s="345"/>
      <c r="Q450" s="345"/>
      <c r="R450" s="345"/>
    </row>
    <row r="451" spans="15:18" ht="13.2" hidden="1" x14ac:dyDescent="0.25">
      <c r="O451" s="345"/>
      <c r="P451" s="345"/>
      <c r="Q451" s="345"/>
      <c r="R451" s="345"/>
    </row>
    <row r="452" spans="15:18" ht="13.2" hidden="1" x14ac:dyDescent="0.25">
      <c r="O452" s="345"/>
      <c r="P452" s="345"/>
      <c r="Q452" s="345"/>
      <c r="R452" s="345"/>
    </row>
    <row r="453" spans="15:18" ht="13.2" hidden="1" x14ac:dyDescent="0.25">
      <c r="O453" s="345"/>
      <c r="P453" s="345"/>
      <c r="Q453" s="345"/>
      <c r="R453" s="345"/>
    </row>
    <row r="454" spans="15:18" ht="13.2" hidden="1" x14ac:dyDescent="0.25">
      <c r="O454" s="345"/>
      <c r="P454" s="345"/>
      <c r="Q454" s="345"/>
      <c r="R454" s="345"/>
    </row>
    <row r="455" spans="15:18" ht="13.2" hidden="1" x14ac:dyDescent="0.25">
      <c r="O455" s="345"/>
      <c r="P455" s="345"/>
      <c r="Q455" s="345"/>
      <c r="R455" s="345"/>
    </row>
    <row r="456" spans="15:18" ht="13.2" hidden="1" x14ac:dyDescent="0.25">
      <c r="O456" s="345"/>
      <c r="P456" s="345"/>
      <c r="Q456" s="345"/>
      <c r="R456" s="345"/>
    </row>
    <row r="457" spans="15:18" ht="13.2" hidden="1" x14ac:dyDescent="0.25">
      <c r="O457" s="345"/>
      <c r="P457" s="345"/>
      <c r="Q457" s="345"/>
      <c r="R457" s="345"/>
    </row>
    <row r="458" spans="15:18" ht="13.2" hidden="1" x14ac:dyDescent="0.25">
      <c r="O458" s="345"/>
      <c r="P458" s="345"/>
      <c r="Q458" s="345"/>
      <c r="R458" s="345"/>
    </row>
    <row r="459" spans="15:18" ht="13.2" hidden="1" x14ac:dyDescent="0.25">
      <c r="O459" s="345"/>
      <c r="P459" s="345"/>
      <c r="Q459" s="345"/>
      <c r="R459" s="345"/>
    </row>
    <row r="460" spans="15:18" ht="13.2" hidden="1" x14ac:dyDescent="0.25">
      <c r="O460" s="345"/>
      <c r="P460" s="345"/>
      <c r="Q460" s="345"/>
      <c r="R460" s="345"/>
    </row>
    <row r="461" spans="15:18" ht="13.2" hidden="1" x14ac:dyDescent="0.25">
      <c r="O461" s="345"/>
      <c r="P461" s="345"/>
      <c r="Q461" s="345"/>
      <c r="R461" s="345"/>
    </row>
    <row r="462" spans="15:18" ht="13.2" hidden="1" x14ac:dyDescent="0.25">
      <c r="O462" s="345"/>
      <c r="P462" s="345"/>
      <c r="Q462" s="345"/>
      <c r="R462" s="345"/>
    </row>
    <row r="463" spans="15:18" ht="13.2" hidden="1" x14ac:dyDescent="0.25">
      <c r="O463" s="345"/>
      <c r="P463" s="345"/>
      <c r="Q463" s="345"/>
      <c r="R463" s="345"/>
    </row>
    <row r="464" spans="15:18" ht="13.2" hidden="1" x14ac:dyDescent="0.25">
      <c r="O464" s="345"/>
      <c r="P464" s="345"/>
      <c r="Q464" s="345"/>
      <c r="R464" s="345"/>
    </row>
    <row r="465" spans="15:18" ht="13.2" hidden="1" x14ac:dyDescent="0.25">
      <c r="O465" s="345"/>
      <c r="P465" s="345"/>
      <c r="Q465" s="345"/>
      <c r="R465" s="345"/>
    </row>
    <row r="466" spans="15:18" ht="13.2" hidden="1" x14ac:dyDescent="0.25">
      <c r="O466" s="345"/>
      <c r="P466" s="345"/>
      <c r="Q466" s="345"/>
      <c r="R466" s="345"/>
    </row>
    <row r="467" spans="15:18" ht="13.2" hidden="1" x14ac:dyDescent="0.25">
      <c r="O467" s="345"/>
      <c r="P467" s="345"/>
      <c r="Q467" s="345"/>
      <c r="R467" s="345"/>
    </row>
    <row r="468" spans="15:18" ht="13.2" hidden="1" x14ac:dyDescent="0.25">
      <c r="O468" s="345"/>
      <c r="P468" s="345"/>
      <c r="Q468" s="345"/>
      <c r="R468" s="345"/>
    </row>
    <row r="469" spans="15:18" ht="13.2" hidden="1" x14ac:dyDescent="0.25">
      <c r="O469" s="345"/>
      <c r="P469" s="345"/>
      <c r="Q469" s="345"/>
      <c r="R469" s="345"/>
    </row>
    <row r="470" spans="15:18" ht="13.2" hidden="1" x14ac:dyDescent="0.25">
      <c r="O470" s="345"/>
      <c r="P470" s="345"/>
      <c r="Q470" s="345"/>
      <c r="R470" s="345"/>
    </row>
    <row r="471" spans="15:18" ht="13.2" hidden="1" x14ac:dyDescent="0.25">
      <c r="O471" s="345"/>
      <c r="P471" s="345"/>
      <c r="Q471" s="345"/>
      <c r="R471" s="345"/>
    </row>
    <row r="472" spans="15:18" ht="13.2" hidden="1" x14ac:dyDescent="0.25">
      <c r="O472" s="345"/>
      <c r="P472" s="345"/>
      <c r="Q472" s="345"/>
      <c r="R472" s="345"/>
    </row>
    <row r="473" spans="15:18" ht="13.2" hidden="1" x14ac:dyDescent="0.25">
      <c r="O473" s="345"/>
      <c r="P473" s="345"/>
      <c r="Q473" s="345"/>
      <c r="R473" s="345"/>
    </row>
    <row r="474" spans="15:18" ht="13.2" hidden="1" x14ac:dyDescent="0.25">
      <c r="O474" s="345"/>
      <c r="P474" s="345"/>
      <c r="Q474" s="345"/>
      <c r="R474" s="345"/>
    </row>
    <row r="475" spans="15:18" ht="13.2" hidden="1" x14ac:dyDescent="0.25">
      <c r="O475" s="345"/>
      <c r="P475" s="345"/>
      <c r="Q475" s="345"/>
      <c r="R475" s="345"/>
    </row>
    <row r="476" spans="15:18" ht="13.2" hidden="1" x14ac:dyDescent="0.25">
      <c r="O476" s="345"/>
      <c r="P476" s="345"/>
      <c r="Q476" s="345"/>
      <c r="R476" s="345"/>
    </row>
    <row r="477" spans="15:18" ht="13.2" hidden="1" x14ac:dyDescent="0.25">
      <c r="O477" s="345"/>
      <c r="P477" s="345"/>
      <c r="Q477" s="345"/>
      <c r="R477" s="345"/>
    </row>
    <row r="478" spans="15:18" ht="13.2" hidden="1" x14ac:dyDescent="0.25">
      <c r="O478" s="345"/>
      <c r="P478" s="345"/>
      <c r="Q478" s="345"/>
      <c r="R478" s="345"/>
    </row>
    <row r="479" spans="15:18" ht="13.2" hidden="1" x14ac:dyDescent="0.25">
      <c r="O479" s="345"/>
      <c r="P479" s="345"/>
      <c r="Q479" s="345"/>
      <c r="R479" s="345"/>
    </row>
    <row r="480" spans="15:18" ht="13.2" hidden="1" x14ac:dyDescent="0.25">
      <c r="O480" s="345"/>
      <c r="P480" s="345"/>
      <c r="Q480" s="345"/>
      <c r="R480" s="345"/>
    </row>
    <row r="481" spans="15:18" ht="13.2" hidden="1" x14ac:dyDescent="0.25">
      <c r="O481" s="345"/>
      <c r="P481" s="345"/>
      <c r="Q481" s="345"/>
      <c r="R481" s="345"/>
    </row>
    <row r="482" spans="15:18" ht="13.2" hidden="1" x14ac:dyDescent="0.25">
      <c r="O482" s="345"/>
      <c r="P482" s="345"/>
      <c r="Q482" s="345"/>
      <c r="R482" s="345"/>
    </row>
    <row r="483" spans="15:18" ht="13.2" hidden="1" x14ac:dyDescent="0.25">
      <c r="O483" s="345"/>
      <c r="P483" s="345"/>
      <c r="Q483" s="345"/>
      <c r="R483" s="345"/>
    </row>
    <row r="484" spans="15:18" ht="13.2" hidden="1" x14ac:dyDescent="0.25">
      <c r="O484" s="345"/>
      <c r="P484" s="345"/>
      <c r="Q484" s="345"/>
      <c r="R484" s="345"/>
    </row>
    <row r="485" spans="15:18" ht="13.2" hidden="1" x14ac:dyDescent="0.25">
      <c r="O485" s="345"/>
      <c r="P485" s="345"/>
      <c r="Q485" s="345"/>
      <c r="R485" s="345"/>
    </row>
    <row r="486" spans="15:18" ht="13.2" hidden="1" x14ac:dyDescent="0.25">
      <c r="O486" s="345"/>
      <c r="P486" s="345"/>
      <c r="Q486" s="345"/>
      <c r="R486" s="345"/>
    </row>
    <row r="487" spans="15:18" ht="13.2" hidden="1" x14ac:dyDescent="0.25">
      <c r="O487" s="345"/>
      <c r="P487" s="345"/>
      <c r="Q487" s="345"/>
      <c r="R487" s="345"/>
    </row>
    <row r="488" spans="15:18" ht="13.2" hidden="1" x14ac:dyDescent="0.25">
      <c r="O488" s="345"/>
      <c r="P488" s="345"/>
      <c r="Q488" s="345"/>
      <c r="R488" s="345"/>
    </row>
    <row r="489" spans="15:18" ht="13.2" hidden="1" x14ac:dyDescent="0.25">
      <c r="O489" s="345"/>
      <c r="P489" s="345"/>
      <c r="Q489" s="345"/>
      <c r="R489" s="345"/>
    </row>
    <row r="490" spans="15:18" ht="13.2" hidden="1" x14ac:dyDescent="0.25">
      <c r="O490" s="345"/>
      <c r="P490" s="345"/>
      <c r="Q490" s="345"/>
      <c r="R490" s="345"/>
    </row>
    <row r="491" spans="15:18" ht="13.2" hidden="1" x14ac:dyDescent="0.25">
      <c r="O491" s="345"/>
      <c r="P491" s="345"/>
      <c r="Q491" s="345"/>
      <c r="R491" s="345"/>
    </row>
    <row r="492" spans="15:18" ht="13.2" hidden="1" x14ac:dyDescent="0.25">
      <c r="O492" s="345"/>
      <c r="P492" s="345"/>
      <c r="Q492" s="345"/>
      <c r="R492" s="345"/>
    </row>
    <row r="493" spans="15:18" ht="13.2" hidden="1" x14ac:dyDescent="0.25">
      <c r="O493" s="345"/>
      <c r="P493" s="345"/>
      <c r="Q493" s="345"/>
      <c r="R493" s="345"/>
    </row>
    <row r="494" spans="15:18" ht="13.2" hidden="1" x14ac:dyDescent="0.25">
      <c r="O494" s="345"/>
      <c r="P494" s="345"/>
      <c r="Q494" s="345"/>
      <c r="R494" s="345"/>
    </row>
    <row r="495" spans="15:18" ht="13.2" hidden="1" x14ac:dyDescent="0.25">
      <c r="O495" s="345"/>
      <c r="P495" s="345"/>
      <c r="Q495" s="345"/>
      <c r="R495" s="345"/>
    </row>
    <row r="496" spans="15:18" ht="13.2" hidden="1" x14ac:dyDescent="0.25">
      <c r="O496" s="345"/>
      <c r="P496" s="345"/>
      <c r="Q496" s="345"/>
      <c r="R496" s="345"/>
    </row>
    <row r="497" spans="15:18" ht="13.2" hidden="1" x14ac:dyDescent="0.25">
      <c r="O497" s="345"/>
      <c r="P497" s="345"/>
      <c r="Q497" s="345"/>
      <c r="R497" s="345"/>
    </row>
    <row r="498" spans="15:18" ht="13.2" hidden="1" x14ac:dyDescent="0.25">
      <c r="O498" s="345"/>
      <c r="P498" s="345"/>
      <c r="Q498" s="345"/>
      <c r="R498" s="345"/>
    </row>
    <row r="499" spans="15:18" ht="13.2" hidden="1" x14ac:dyDescent="0.25">
      <c r="O499" s="345"/>
      <c r="P499" s="345"/>
      <c r="Q499" s="345"/>
      <c r="R499" s="345"/>
    </row>
    <row r="500" spans="15:18" ht="13.2" hidden="1" x14ac:dyDescent="0.25">
      <c r="O500" s="345"/>
      <c r="P500" s="345"/>
      <c r="Q500" s="345"/>
      <c r="R500" s="345"/>
    </row>
    <row r="501" spans="15:18" ht="13.2" hidden="1" x14ac:dyDescent="0.25">
      <c r="O501" s="345"/>
      <c r="P501" s="345"/>
      <c r="Q501" s="345"/>
      <c r="R501" s="345"/>
    </row>
    <row r="502" spans="15:18" ht="13.2" hidden="1" x14ac:dyDescent="0.25">
      <c r="O502" s="345"/>
      <c r="P502" s="345"/>
      <c r="Q502" s="345"/>
      <c r="R502" s="345"/>
    </row>
    <row r="503" spans="15:18" ht="13.2" hidden="1" x14ac:dyDescent="0.25">
      <c r="O503" s="345"/>
      <c r="P503" s="345"/>
      <c r="Q503" s="345"/>
      <c r="R503" s="345"/>
    </row>
    <row r="504" spans="15:18" ht="13.2" hidden="1" x14ac:dyDescent="0.25">
      <c r="O504" s="345"/>
      <c r="P504" s="345"/>
      <c r="Q504" s="345"/>
      <c r="R504" s="345"/>
    </row>
    <row r="505" spans="15:18" ht="13.2" hidden="1" x14ac:dyDescent="0.25">
      <c r="O505" s="345"/>
      <c r="P505" s="345"/>
      <c r="Q505" s="345"/>
      <c r="R505" s="345"/>
    </row>
    <row r="506" spans="15:18" ht="13.2" hidden="1" x14ac:dyDescent="0.25">
      <c r="O506" s="345"/>
      <c r="P506" s="345"/>
      <c r="Q506" s="345"/>
      <c r="R506" s="345"/>
    </row>
    <row r="507" spans="15:18" ht="13.2" hidden="1" x14ac:dyDescent="0.25">
      <c r="O507" s="345"/>
      <c r="P507" s="345"/>
      <c r="Q507" s="345"/>
      <c r="R507" s="345"/>
    </row>
    <row r="508" spans="15:18" ht="13.2" hidden="1" x14ac:dyDescent="0.25">
      <c r="O508" s="345"/>
      <c r="P508" s="345"/>
      <c r="Q508" s="345"/>
      <c r="R508" s="345"/>
    </row>
    <row r="509" spans="15:18" ht="13.2" hidden="1" x14ac:dyDescent="0.25">
      <c r="O509" s="345"/>
      <c r="P509" s="345"/>
      <c r="Q509" s="345"/>
      <c r="R509" s="345"/>
    </row>
    <row r="510" spans="15:18" ht="13.2" hidden="1" x14ac:dyDescent="0.25">
      <c r="O510" s="345"/>
      <c r="P510" s="345"/>
      <c r="Q510" s="345"/>
      <c r="R510" s="345"/>
    </row>
    <row r="511" spans="15:18" ht="13.2" hidden="1" x14ac:dyDescent="0.25">
      <c r="O511" s="345"/>
      <c r="P511" s="345"/>
      <c r="Q511" s="345"/>
      <c r="R511" s="345"/>
    </row>
    <row r="512" spans="15:18" ht="13.2" hidden="1" x14ac:dyDescent="0.25">
      <c r="O512" s="345"/>
      <c r="P512" s="345"/>
      <c r="Q512" s="345"/>
      <c r="R512" s="345"/>
    </row>
    <row r="513" spans="15:18" ht="13.2" hidden="1" x14ac:dyDescent="0.25">
      <c r="O513" s="345"/>
      <c r="P513" s="345"/>
      <c r="Q513" s="345"/>
      <c r="R513" s="345"/>
    </row>
    <row r="514" spans="15:18" ht="13.2" hidden="1" x14ac:dyDescent="0.25">
      <c r="O514" s="345"/>
      <c r="P514" s="345"/>
      <c r="Q514" s="345"/>
      <c r="R514" s="345"/>
    </row>
    <row r="515" spans="15:18" ht="13.2" hidden="1" x14ac:dyDescent="0.25">
      <c r="O515" s="345"/>
      <c r="P515" s="345"/>
      <c r="Q515" s="345"/>
      <c r="R515" s="345"/>
    </row>
    <row r="516" spans="15:18" ht="13.2" hidden="1" x14ac:dyDescent="0.25">
      <c r="O516" s="345"/>
      <c r="P516" s="345"/>
      <c r="Q516" s="345"/>
      <c r="R516" s="345"/>
    </row>
    <row r="517" spans="15:18" ht="13.2" hidden="1" x14ac:dyDescent="0.25">
      <c r="O517" s="345"/>
      <c r="P517" s="345"/>
      <c r="Q517" s="345"/>
      <c r="R517" s="345"/>
    </row>
    <row r="518" spans="15:18" ht="13.2" hidden="1" x14ac:dyDescent="0.25">
      <c r="O518" s="345"/>
      <c r="P518" s="345"/>
      <c r="Q518" s="345"/>
      <c r="R518" s="345"/>
    </row>
    <row r="519" spans="15:18" ht="13.2" hidden="1" x14ac:dyDescent="0.25">
      <c r="O519" s="345"/>
      <c r="P519" s="345"/>
      <c r="Q519" s="345"/>
      <c r="R519" s="345"/>
    </row>
    <row r="520" spans="15:18" ht="13.2" hidden="1" x14ac:dyDescent="0.25">
      <c r="O520" s="345"/>
      <c r="P520" s="345"/>
      <c r="Q520" s="345"/>
      <c r="R520" s="345"/>
    </row>
    <row r="521" spans="15:18" ht="13.2" hidden="1" x14ac:dyDescent="0.25">
      <c r="O521" s="345"/>
      <c r="P521" s="345"/>
      <c r="Q521" s="345"/>
      <c r="R521" s="345"/>
    </row>
    <row r="522" spans="15:18" ht="13.2" hidden="1" x14ac:dyDescent="0.25">
      <c r="O522" s="345"/>
      <c r="P522" s="345"/>
      <c r="Q522" s="345"/>
      <c r="R522" s="345"/>
    </row>
    <row r="523" spans="15:18" ht="13.2" hidden="1" x14ac:dyDescent="0.25">
      <c r="O523" s="345"/>
      <c r="P523" s="345"/>
      <c r="Q523" s="345"/>
      <c r="R523" s="345"/>
    </row>
    <row r="524" spans="15:18" ht="13.2" hidden="1" x14ac:dyDescent="0.25">
      <c r="O524" s="345"/>
      <c r="P524" s="345"/>
      <c r="Q524" s="345"/>
      <c r="R524" s="345"/>
    </row>
    <row r="525" spans="15:18" ht="13.2" hidden="1" x14ac:dyDescent="0.25">
      <c r="O525" s="345"/>
      <c r="P525" s="345"/>
      <c r="Q525" s="345"/>
      <c r="R525" s="345"/>
    </row>
    <row r="526" spans="15:18" ht="13.2" hidden="1" x14ac:dyDescent="0.25">
      <c r="O526" s="345"/>
      <c r="P526" s="345"/>
      <c r="Q526" s="345"/>
      <c r="R526" s="345"/>
    </row>
    <row r="527" spans="15:18" ht="13.2" hidden="1" x14ac:dyDescent="0.25">
      <c r="O527" s="345"/>
      <c r="P527" s="345"/>
      <c r="Q527" s="345"/>
      <c r="R527" s="345"/>
    </row>
    <row r="528" spans="15:18" ht="13.2" hidden="1" x14ac:dyDescent="0.25">
      <c r="O528" s="345"/>
      <c r="P528" s="345"/>
      <c r="Q528" s="345"/>
      <c r="R528" s="345"/>
    </row>
    <row r="529" spans="15:22" ht="13.2" hidden="1" x14ac:dyDescent="0.25">
      <c r="O529" s="345"/>
      <c r="P529" s="345"/>
      <c r="Q529" s="345"/>
      <c r="R529" s="345"/>
    </row>
    <row r="530" spans="15:22" ht="13.2" hidden="1" x14ac:dyDescent="0.25">
      <c r="O530" s="345"/>
      <c r="P530" s="345"/>
      <c r="Q530" s="345"/>
      <c r="R530" s="345"/>
    </row>
    <row r="531" spans="15:22" ht="13.2" hidden="1" x14ac:dyDescent="0.25">
      <c r="O531" s="345"/>
      <c r="P531" s="345"/>
      <c r="Q531" s="345"/>
      <c r="R531" s="345"/>
      <c r="S531" s="345"/>
      <c r="T531" s="345"/>
      <c r="U531" s="345"/>
      <c r="V531" s="345"/>
    </row>
    <row r="532" spans="15:22" ht="13.2" hidden="1" x14ac:dyDescent="0.25">
      <c r="O532" s="345"/>
      <c r="P532" s="345"/>
      <c r="Q532" s="345"/>
      <c r="R532" s="345"/>
      <c r="S532" s="345"/>
      <c r="T532" s="345"/>
      <c r="U532" s="345"/>
      <c r="V532" s="345"/>
    </row>
    <row r="533" spans="15:22" ht="13.2" hidden="1" x14ac:dyDescent="0.25">
      <c r="O533" s="345"/>
      <c r="P533" s="345"/>
      <c r="Q533" s="345"/>
      <c r="R533" s="345"/>
      <c r="S533" s="345"/>
      <c r="T533" s="345"/>
      <c r="U533" s="345"/>
      <c r="V533" s="345"/>
    </row>
    <row r="534" spans="15:22" ht="13.2" hidden="1" x14ac:dyDescent="0.25">
      <c r="O534" s="345"/>
      <c r="P534" s="345"/>
      <c r="Q534" s="345"/>
      <c r="R534" s="345"/>
      <c r="S534" s="345"/>
      <c r="T534" s="345"/>
      <c r="U534" s="345"/>
      <c r="V534" s="345"/>
    </row>
    <row r="535" spans="15:22" ht="13.2" hidden="1" x14ac:dyDescent="0.25">
      <c r="O535" s="345"/>
      <c r="P535" s="345"/>
      <c r="Q535" s="345"/>
      <c r="R535" s="345"/>
      <c r="S535" s="345"/>
      <c r="T535" s="345"/>
      <c r="U535" s="345"/>
      <c r="V535" s="345"/>
    </row>
    <row r="536" spans="15:22" ht="10.199999999999999" hidden="1" x14ac:dyDescent="0.2"/>
    <row r="537" spans="15:22" ht="10.199999999999999" hidden="1" x14ac:dyDescent="0.2"/>
    <row r="538" spans="15:22" ht="10.199999999999999" hidden="1" x14ac:dyDescent="0.2"/>
    <row r="539" spans="15:22" ht="10.199999999999999" hidden="1" x14ac:dyDescent="0.2"/>
    <row r="540" spans="15:22" ht="10.199999999999999" hidden="1" x14ac:dyDescent="0.2"/>
    <row r="541" spans="15:22" ht="10.199999999999999" hidden="1" x14ac:dyDescent="0.2"/>
    <row r="542" spans="15:22" ht="10.199999999999999" hidden="1" x14ac:dyDescent="0.2"/>
    <row r="543" spans="15:22" ht="10.199999999999999" hidden="1" x14ac:dyDescent="0.2"/>
    <row r="544" spans="15:22" ht="10.199999999999999" hidden="1" x14ac:dyDescent="0.2"/>
    <row r="545" spans="11:14" ht="10.199999999999999" hidden="1" x14ac:dyDescent="0.2"/>
    <row r="546" spans="11:14" ht="10.199999999999999" hidden="1" x14ac:dyDescent="0.2"/>
    <row r="547" spans="11:14" ht="13.2" hidden="1" x14ac:dyDescent="0.25">
      <c r="K547" s="345"/>
      <c r="L547" s="345"/>
      <c r="M547" s="345"/>
      <c r="N547" s="345"/>
    </row>
    <row r="548" spans="11:14" ht="13.2" hidden="1" x14ac:dyDescent="0.25">
      <c r="K548" s="345"/>
      <c r="L548" s="345"/>
      <c r="M548" s="345"/>
      <c r="N548" s="345"/>
    </row>
    <row r="549" spans="11:14" ht="13.2" hidden="1" x14ac:dyDescent="0.25">
      <c r="K549" s="345"/>
      <c r="L549" s="345"/>
      <c r="M549" s="345"/>
      <c r="N549" s="345"/>
    </row>
    <row r="550" spans="11:14" ht="13.2" hidden="1" x14ac:dyDescent="0.25">
      <c r="K550" s="345"/>
      <c r="L550" s="345"/>
      <c r="M550" s="345"/>
      <c r="N550" s="345"/>
    </row>
    <row r="551" spans="11:14" ht="13.2" hidden="1" x14ac:dyDescent="0.25">
      <c r="K551" s="345"/>
      <c r="L551" s="345"/>
      <c r="M551" s="345"/>
      <c r="N551" s="345"/>
    </row>
    <row r="552" spans="11:14" ht="11.25" hidden="1" customHeight="1" x14ac:dyDescent="0.2"/>
    <row r="553" spans="11:14" ht="11.25" hidden="1" customHeight="1" x14ac:dyDescent="0.2"/>
  </sheetData>
  <sheetProtection sheet="1" objects="1" scenarios="1"/>
  <mergeCells count="43">
    <mergeCell ref="E40:G41"/>
    <mergeCell ref="H40:J41"/>
    <mergeCell ref="E38:J39"/>
    <mergeCell ref="B9:E9"/>
    <mergeCell ref="F9:G9"/>
    <mergeCell ref="H9:I9"/>
    <mergeCell ref="E20:G20"/>
    <mergeCell ref="B10:E10"/>
    <mergeCell ref="H10:I10"/>
    <mergeCell ref="A12:J12"/>
    <mergeCell ref="A13:G13"/>
    <mergeCell ref="H13:J13"/>
    <mergeCell ref="E14:G14"/>
    <mergeCell ref="E15:G15"/>
    <mergeCell ref="E16:G16"/>
    <mergeCell ref="E17:G17"/>
    <mergeCell ref="H7:I7"/>
    <mergeCell ref="B8:E8"/>
    <mergeCell ref="F8:G8"/>
    <mergeCell ref="H8:I8"/>
    <mergeCell ref="H5:I5"/>
    <mergeCell ref="H6:I6"/>
    <mergeCell ref="E31:G31"/>
    <mergeCell ref="E32:G32"/>
    <mergeCell ref="E33:G33"/>
    <mergeCell ref="E18:G18"/>
    <mergeCell ref="E19:G19"/>
    <mergeCell ref="B40:C40"/>
    <mergeCell ref="B41:C41"/>
    <mergeCell ref="B38:C38"/>
    <mergeCell ref="E21:G21"/>
    <mergeCell ref="E22:G22"/>
    <mergeCell ref="E30:G30"/>
    <mergeCell ref="E35:G35"/>
    <mergeCell ref="B39:C39"/>
    <mergeCell ref="E34:G34"/>
    <mergeCell ref="E23:G23"/>
    <mergeCell ref="E24:G24"/>
    <mergeCell ref="E25:G25"/>
    <mergeCell ref="E26:G26"/>
    <mergeCell ref="E27:G27"/>
    <mergeCell ref="E28:G28"/>
    <mergeCell ref="E29:G29"/>
  </mergeCells>
  <printOptions horizontalCentered="1"/>
  <pageMargins left="0" right="0" top="0.65" bottom="0.25" header="0" footer="0"/>
  <pageSetup scale="67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9</xdr:col>
                    <xdr:colOff>838200</xdr:colOff>
                    <xdr:row>7</xdr:row>
                    <xdr:rowOff>175260</xdr:rowOff>
                  </from>
                  <to>
                    <xdr:col>9</xdr:col>
                    <xdr:colOff>1150620</xdr:colOff>
                    <xdr:row>8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tabColor rgb="FFA6CAF0"/>
  </sheetPr>
  <dimension ref="A1:AI151"/>
  <sheetViews>
    <sheetView zoomScaleNormal="100" zoomScaleSheetLayoutView="75" workbookViewId="0"/>
  </sheetViews>
  <sheetFormatPr defaultColWidth="11.375" defaultRowHeight="15" customHeight="1" zeroHeight="1" x14ac:dyDescent="0.25"/>
  <cols>
    <col min="1" max="10" width="10.75" style="40" customWidth="1"/>
    <col min="11" max="11" width="13.75" style="40" customWidth="1"/>
    <col min="12" max="16384" width="11.375" style="40"/>
  </cols>
  <sheetData>
    <row r="1" spans="1:35" ht="15" customHeight="1" x14ac:dyDescent="0.25">
      <c r="A1" s="38"/>
      <c r="B1" s="39"/>
      <c r="C1" s="39"/>
      <c r="D1" s="39"/>
      <c r="E1" s="39"/>
      <c r="F1" s="39"/>
      <c r="G1" s="39"/>
      <c r="H1" s="39"/>
      <c r="I1" s="39"/>
      <c r="J1" s="39"/>
    </row>
    <row r="2" spans="1:35" s="55" customFormat="1" ht="18" customHeight="1" x14ac:dyDescent="0.3">
      <c r="A2" s="52" t="s">
        <v>270</v>
      </c>
      <c r="B2" s="53"/>
      <c r="C2" s="53"/>
      <c r="D2" s="53"/>
      <c r="E2" s="53"/>
      <c r="F2" s="53"/>
      <c r="G2" s="53"/>
      <c r="H2" s="53"/>
      <c r="I2" s="53"/>
      <c r="J2" s="53"/>
      <c r="K2" s="54"/>
    </row>
    <row r="3" spans="1:35" s="55" customFormat="1" ht="8.1" customHeight="1" x14ac:dyDescent="0.25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35" s="55" customFormat="1" ht="15" customHeight="1" x14ac:dyDescent="0.25">
      <c r="A4" s="56" t="s">
        <v>135</v>
      </c>
      <c r="B4" s="57"/>
      <c r="C4" s="57"/>
      <c r="D4" s="57"/>
      <c r="E4" s="57"/>
      <c r="F4" s="57"/>
      <c r="G4" s="57"/>
      <c r="H4" s="57"/>
      <c r="I4" s="57"/>
      <c r="J4" s="57"/>
      <c r="K4" s="57"/>
    </row>
    <row r="5" spans="1:35" s="55" customFormat="1" ht="15" customHeight="1" x14ac:dyDescent="0.25">
      <c r="A5" s="56" t="s">
        <v>136</v>
      </c>
      <c r="B5" s="57"/>
      <c r="C5" s="57"/>
      <c r="D5" s="57"/>
      <c r="E5" s="57"/>
      <c r="F5" s="57"/>
      <c r="G5" s="57"/>
      <c r="H5" s="57"/>
      <c r="I5" s="57"/>
      <c r="J5" s="57"/>
      <c r="K5" s="57"/>
    </row>
    <row r="6" spans="1:35" s="55" customFormat="1" ht="15" customHeight="1" x14ac:dyDescent="0.25">
      <c r="A6" s="56" t="s">
        <v>137</v>
      </c>
      <c r="B6" s="57"/>
      <c r="C6" s="57"/>
      <c r="D6" s="57"/>
      <c r="E6" s="57"/>
      <c r="F6" s="57"/>
      <c r="G6" s="57"/>
      <c r="H6" s="57"/>
      <c r="I6" s="57"/>
      <c r="J6" s="57"/>
      <c r="K6" s="57"/>
    </row>
    <row r="7" spans="1:35" s="43" customFormat="1" ht="6.9" customHeight="1" x14ac:dyDescent="0.25">
      <c r="A7" s="41"/>
      <c r="B7" s="41"/>
      <c r="C7" s="41"/>
      <c r="D7" s="41"/>
      <c r="E7" s="41"/>
      <c r="F7" s="41"/>
      <c r="G7" s="41"/>
      <c r="H7" s="41"/>
      <c r="I7" s="41"/>
      <c r="J7" s="57"/>
      <c r="K7" s="57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</row>
    <row r="8" spans="1:35" s="43" customFormat="1" ht="15" customHeight="1" x14ac:dyDescent="0.25">
      <c r="A8" s="41" t="s">
        <v>290</v>
      </c>
      <c r="B8" s="41"/>
      <c r="C8" s="41"/>
      <c r="D8" s="41"/>
      <c r="E8" s="41"/>
      <c r="F8" s="41"/>
      <c r="G8" s="41"/>
      <c r="H8" s="41"/>
      <c r="I8" s="41"/>
      <c r="J8" s="57"/>
      <c r="K8" s="57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</row>
    <row r="9" spans="1:35" s="43" customFormat="1" ht="15" customHeight="1" x14ac:dyDescent="0.25">
      <c r="A9" s="41" t="s">
        <v>291</v>
      </c>
      <c r="B9" s="41"/>
      <c r="C9" s="41"/>
      <c r="D9" s="41"/>
      <c r="E9" s="41"/>
      <c r="F9" s="41"/>
      <c r="G9" s="41"/>
      <c r="H9" s="41"/>
      <c r="I9" s="41"/>
      <c r="J9" s="57"/>
      <c r="K9" s="57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</row>
    <row r="10" spans="1:35" s="43" customFormat="1" ht="6.9" customHeight="1" x14ac:dyDescent="0.25">
      <c r="A10" s="41"/>
      <c r="B10" s="41"/>
      <c r="C10" s="41"/>
      <c r="D10" s="41"/>
      <c r="E10" s="41"/>
      <c r="F10" s="41"/>
      <c r="G10" s="41"/>
      <c r="H10" s="41"/>
      <c r="I10" s="41"/>
      <c r="J10" s="57"/>
      <c r="K10" s="57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</row>
    <row r="11" spans="1:35" s="43" customFormat="1" ht="15" customHeight="1" x14ac:dyDescent="0.25">
      <c r="A11" s="44" t="s">
        <v>324</v>
      </c>
      <c r="B11" s="41"/>
      <c r="C11" s="41"/>
      <c r="D11" s="41"/>
      <c r="E11" s="41"/>
      <c r="F11" s="41"/>
      <c r="G11" s="41"/>
      <c r="H11" s="41"/>
      <c r="I11" s="41"/>
      <c r="J11" s="57"/>
      <c r="K11" s="57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</row>
    <row r="12" spans="1:35" s="43" customFormat="1" ht="15" customHeight="1" x14ac:dyDescent="0.25">
      <c r="A12" s="44" t="s">
        <v>138</v>
      </c>
      <c r="B12" s="41"/>
      <c r="C12" s="41"/>
      <c r="D12" s="41"/>
      <c r="E12" s="41"/>
      <c r="F12" s="41"/>
      <c r="G12" s="41"/>
      <c r="H12" s="41"/>
      <c r="I12" s="41"/>
      <c r="J12" s="57"/>
      <c r="K12" s="57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</row>
    <row r="13" spans="1:35" s="43" customFormat="1" ht="6.9" customHeight="1" x14ac:dyDescent="0.25">
      <c r="A13" s="41"/>
      <c r="B13" s="41"/>
      <c r="C13" s="41"/>
      <c r="D13" s="41"/>
      <c r="E13" s="41"/>
      <c r="F13" s="41"/>
      <c r="G13" s="41"/>
      <c r="H13" s="41"/>
      <c r="I13" s="41"/>
      <c r="J13" s="57"/>
      <c r="K13" s="57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</row>
    <row r="14" spans="1:35" s="43" customFormat="1" ht="15" customHeight="1" x14ac:dyDescent="0.25">
      <c r="A14" s="41" t="s">
        <v>292</v>
      </c>
      <c r="B14" s="41"/>
      <c r="C14" s="41"/>
      <c r="D14" s="41"/>
      <c r="E14" s="41"/>
      <c r="F14" s="41"/>
      <c r="G14" s="41"/>
      <c r="H14" s="41"/>
      <c r="I14" s="41"/>
      <c r="J14" s="57"/>
      <c r="K14" s="57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</row>
    <row r="15" spans="1:35" s="43" customFormat="1" ht="6.9" customHeight="1" x14ac:dyDescent="0.25">
      <c r="A15" s="45"/>
      <c r="B15" s="45"/>
      <c r="C15" s="45"/>
      <c r="D15" s="45"/>
      <c r="E15" s="45"/>
      <c r="F15" s="45"/>
      <c r="G15" s="45"/>
      <c r="H15" s="45"/>
      <c r="I15" s="46"/>
      <c r="J15" s="57"/>
      <c r="K15" s="57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</row>
    <row r="16" spans="1:35" s="43" customFormat="1" ht="15" customHeight="1" x14ac:dyDescent="0.25">
      <c r="A16" s="47" t="s">
        <v>157</v>
      </c>
      <c r="B16" s="47"/>
      <c r="C16" s="47"/>
      <c r="D16" s="47"/>
      <c r="E16" s="47"/>
      <c r="F16" s="47"/>
      <c r="G16" s="47"/>
      <c r="H16" s="47"/>
      <c r="I16" s="47"/>
      <c r="J16" s="57"/>
      <c r="K16" s="57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</row>
    <row r="17" spans="1:35" s="43" customFormat="1" ht="6.9" customHeight="1" x14ac:dyDescent="0.25">
      <c r="A17" s="41"/>
      <c r="B17" s="41"/>
      <c r="C17" s="41"/>
      <c r="D17" s="41"/>
      <c r="E17" s="41"/>
      <c r="F17" s="41"/>
      <c r="G17" s="41"/>
      <c r="H17" s="41"/>
      <c r="I17" s="41"/>
      <c r="J17" s="57"/>
      <c r="K17" s="57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</row>
    <row r="18" spans="1:35" s="55" customFormat="1" ht="15" customHeight="1" x14ac:dyDescent="0.25">
      <c r="A18" s="58" t="s">
        <v>92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</row>
    <row r="19" spans="1:35" s="55" customFormat="1" ht="15" customHeight="1" x14ac:dyDescent="0.25">
      <c r="A19" s="59" t="s">
        <v>293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  <row r="20" spans="1:35" s="55" customFormat="1" ht="8.1" customHeight="1" x14ac:dyDescent="0.25">
      <c r="A20" s="56"/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35" s="55" customFormat="1" ht="15" customHeight="1" x14ac:dyDescent="0.25">
      <c r="A21" s="56" t="s">
        <v>40</v>
      </c>
      <c r="B21" s="56"/>
      <c r="C21" s="56" t="s">
        <v>294</v>
      </c>
      <c r="D21" s="56"/>
      <c r="E21" s="56"/>
      <c r="F21" s="56"/>
      <c r="G21" s="56"/>
      <c r="H21" s="56"/>
      <c r="I21" s="56"/>
      <c r="J21" s="56"/>
      <c r="K21" s="56"/>
    </row>
    <row r="22" spans="1:35" s="55" customFormat="1" ht="15" customHeight="1" x14ac:dyDescent="0.25">
      <c r="A22" s="56" t="s">
        <v>41</v>
      </c>
      <c r="B22" s="56"/>
      <c r="C22" s="56" t="s">
        <v>50</v>
      </c>
      <c r="D22" s="56"/>
      <c r="E22" s="56"/>
      <c r="F22" s="56"/>
      <c r="G22" s="56"/>
      <c r="H22" s="56"/>
      <c r="I22" s="56"/>
      <c r="J22" s="56"/>
      <c r="K22" s="56"/>
    </row>
    <row r="23" spans="1:35" s="55" customFormat="1" ht="15" customHeight="1" x14ac:dyDescent="0.25">
      <c r="A23" s="56" t="s">
        <v>42</v>
      </c>
      <c r="B23" s="56"/>
      <c r="C23" s="56" t="s">
        <v>158</v>
      </c>
      <c r="D23" s="56"/>
      <c r="E23" s="56"/>
      <c r="F23" s="56"/>
      <c r="G23" s="56"/>
      <c r="H23" s="56"/>
      <c r="I23" s="56"/>
      <c r="J23" s="56"/>
      <c r="K23" s="56"/>
    </row>
    <row r="24" spans="1:35" s="55" customFormat="1" ht="15" customHeight="1" x14ac:dyDescent="0.25">
      <c r="A24" s="56" t="s">
        <v>43</v>
      </c>
      <c r="B24" s="56"/>
      <c r="C24" s="56" t="s">
        <v>44</v>
      </c>
      <c r="D24" s="56"/>
      <c r="E24" s="56"/>
      <c r="F24" s="56"/>
      <c r="G24" s="56"/>
      <c r="H24" s="56"/>
      <c r="I24" s="56"/>
      <c r="J24" s="56"/>
      <c r="K24" s="56"/>
    </row>
    <row r="25" spans="1:35" s="55" customFormat="1" ht="8.1" customHeight="1" x14ac:dyDescent="0.25">
      <c r="A25" s="56"/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35" s="55" customFormat="1" ht="15" customHeight="1" x14ac:dyDescent="0.25">
      <c r="A26" s="56" t="s">
        <v>51</v>
      </c>
      <c r="B26" s="57"/>
      <c r="C26" s="56" t="s">
        <v>159</v>
      </c>
      <c r="D26" s="57"/>
      <c r="E26" s="57"/>
      <c r="F26" s="57"/>
      <c r="G26" s="57"/>
      <c r="H26" s="57"/>
      <c r="I26" s="57"/>
      <c r="J26" s="57"/>
      <c r="K26" s="57"/>
    </row>
    <row r="27" spans="1:35" s="55" customFormat="1" ht="15" customHeight="1" x14ac:dyDescent="0.25">
      <c r="A27" s="56" t="s">
        <v>52</v>
      </c>
      <c r="B27" s="57"/>
      <c r="C27" s="56" t="s">
        <v>53</v>
      </c>
      <c r="D27" s="57"/>
      <c r="E27" s="57"/>
      <c r="F27" s="57"/>
      <c r="G27" s="57"/>
      <c r="H27" s="57"/>
      <c r="I27" s="57"/>
      <c r="J27" s="57"/>
      <c r="K27" s="57"/>
    </row>
    <row r="28" spans="1:35" s="55" customFormat="1" ht="8.1" customHeight="1" x14ac:dyDescent="0.25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</row>
    <row r="29" spans="1:35" s="55" customFormat="1" ht="15" customHeight="1" x14ac:dyDescent="0.25">
      <c r="A29" s="60" t="s">
        <v>309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</row>
    <row r="30" spans="1:35" s="55" customFormat="1" ht="8.1" customHeight="1" x14ac:dyDescent="0.25">
      <c r="A30" s="56"/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pans="1:35" s="55" customFormat="1" ht="15" customHeight="1" x14ac:dyDescent="0.25">
      <c r="A31" s="130" t="s">
        <v>197</v>
      </c>
      <c r="B31" s="131"/>
      <c r="C31" s="131"/>
      <c r="D31" s="131"/>
      <c r="E31" s="131"/>
      <c r="F31" s="131"/>
      <c r="G31" s="132"/>
      <c r="H31" s="132"/>
      <c r="I31" s="132"/>
      <c r="J31" s="132"/>
      <c r="K31" s="78"/>
    </row>
    <row r="32" spans="1:35" s="55" customFormat="1" ht="15" customHeight="1" x14ac:dyDescent="0.25">
      <c r="A32" s="131" t="s">
        <v>198</v>
      </c>
      <c r="B32" s="131"/>
      <c r="C32" s="131"/>
      <c r="D32" s="131"/>
      <c r="E32" s="131"/>
      <c r="F32" s="131"/>
      <c r="G32" s="131"/>
      <c r="H32" s="131"/>
      <c r="I32" s="131"/>
      <c r="J32" s="131"/>
      <c r="K32" s="133"/>
    </row>
    <row r="33" spans="1:11" s="55" customFormat="1" ht="15" customHeight="1" x14ac:dyDescent="0.25">
      <c r="A33" s="131" t="s">
        <v>199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3"/>
    </row>
    <row r="34" spans="1:11" s="55" customFormat="1" ht="15" customHeight="1" x14ac:dyDescent="0.25">
      <c r="A34" s="133" t="s">
        <v>200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</row>
    <row r="35" spans="1:11" s="55" customFormat="1" ht="15" customHeight="1" x14ac:dyDescent="0.25">
      <c r="A35" s="133" t="s">
        <v>201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</row>
    <row r="36" spans="1:11" s="55" customFormat="1" ht="15" customHeight="1" x14ac:dyDescent="0.25">
      <c r="A36" s="133" t="s">
        <v>202</v>
      </c>
      <c r="B36" s="133"/>
      <c r="C36" s="133"/>
      <c r="D36" s="133"/>
      <c r="E36" s="133"/>
      <c r="F36" s="133"/>
      <c r="G36" s="133"/>
      <c r="H36" s="133"/>
      <c r="I36" s="133"/>
      <c r="J36" s="133"/>
      <c r="K36" s="133"/>
    </row>
    <row r="37" spans="1:11" s="55" customFormat="1" ht="6" customHeight="1" x14ac:dyDescent="0.25">
      <c r="A37" s="78" t="s">
        <v>31</v>
      </c>
      <c r="B37" s="78"/>
      <c r="C37" s="78"/>
      <c r="D37" s="78"/>
      <c r="E37" s="78"/>
      <c r="F37" s="78"/>
      <c r="G37" s="78"/>
      <c r="H37" s="78"/>
      <c r="I37" s="78"/>
      <c r="J37" s="78"/>
      <c r="K37" s="64"/>
    </row>
    <row r="38" spans="1:11" s="55" customFormat="1" ht="15" customHeight="1" x14ac:dyDescent="0.25">
      <c r="A38" s="134" t="s">
        <v>175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</row>
    <row r="39" spans="1:11" s="55" customFormat="1" ht="15" customHeight="1" x14ac:dyDescent="0.25">
      <c r="A39" s="135" t="s">
        <v>142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</row>
    <row r="40" spans="1:11" s="55" customFormat="1" ht="15" customHeight="1" x14ac:dyDescent="0.25">
      <c r="A40" s="135" t="s">
        <v>176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</row>
    <row r="41" spans="1:11" s="55" customFormat="1" ht="8.1" customHeight="1" x14ac:dyDescent="0.25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</row>
    <row r="42" spans="1:11" s="55" customFormat="1" ht="15" customHeight="1" x14ac:dyDescent="0.25">
      <c r="A42" s="62" t="s">
        <v>103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</row>
    <row r="43" spans="1:11" s="55" customFormat="1" ht="15" customHeight="1" x14ac:dyDescent="0.25">
      <c r="A43" s="62" t="s">
        <v>104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s="55" customFormat="1" ht="8.1" customHeight="1" x14ac:dyDescent="0.25">
      <c r="A44" s="58"/>
      <c r="B44" s="61"/>
      <c r="C44" s="61"/>
      <c r="D44" s="61"/>
      <c r="E44" s="61"/>
      <c r="F44" s="61"/>
      <c r="G44" s="61"/>
      <c r="H44" s="61"/>
      <c r="I44" s="61"/>
      <c r="J44" s="61"/>
      <c r="K44" s="61"/>
    </row>
    <row r="45" spans="1:11" s="55" customFormat="1" ht="15" customHeight="1" x14ac:dyDescent="0.25">
      <c r="A45" s="56" t="s">
        <v>54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</row>
    <row r="46" spans="1:11" s="55" customFormat="1" ht="15" customHeight="1" x14ac:dyDescent="0.25">
      <c r="A46" s="63" t="s">
        <v>160</v>
      </c>
      <c r="B46" s="57"/>
      <c r="C46" s="57"/>
      <c r="D46" s="57"/>
      <c r="E46" s="57"/>
      <c r="F46" s="57"/>
      <c r="G46" s="57"/>
      <c r="H46" s="57"/>
      <c r="I46" s="57"/>
      <c r="J46" s="57"/>
      <c r="K46" s="57"/>
    </row>
    <row r="47" spans="1:11" s="55" customFormat="1" ht="15" customHeight="1" x14ac:dyDescent="0.25">
      <c r="A47" s="64" t="s">
        <v>177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</row>
    <row r="48" spans="1:11" s="55" customFormat="1" ht="8.1" customHeight="1" x14ac:dyDescent="0.25">
      <c r="A48" s="64"/>
      <c r="B48" s="57"/>
      <c r="C48" s="57"/>
      <c r="D48" s="57"/>
      <c r="E48" s="57"/>
      <c r="F48" s="57"/>
      <c r="G48" s="57"/>
      <c r="H48" s="57"/>
      <c r="I48" s="57"/>
      <c r="J48" s="57"/>
      <c r="K48" s="57"/>
    </row>
    <row r="49" spans="1:11" s="55" customFormat="1" ht="15" customHeight="1" x14ac:dyDescent="0.25">
      <c r="A49" s="65" t="s">
        <v>93</v>
      </c>
      <c r="B49" s="66" t="s">
        <v>161</v>
      </c>
      <c r="C49" s="67"/>
      <c r="D49" s="67"/>
      <c r="E49" s="67"/>
      <c r="F49" s="67"/>
      <c r="G49" s="67"/>
      <c r="H49" s="67"/>
      <c r="I49" s="67"/>
      <c r="J49" s="67"/>
      <c r="K49" s="68"/>
    </row>
    <row r="50" spans="1:11" s="55" customFormat="1" ht="15" customHeight="1" x14ac:dyDescent="0.25">
      <c r="A50" s="69"/>
      <c r="B50" s="70" t="s">
        <v>80</v>
      </c>
      <c r="C50" s="71"/>
      <c r="D50" s="71"/>
      <c r="E50" s="71"/>
      <c r="F50" s="71"/>
      <c r="G50" s="71"/>
      <c r="H50" s="71"/>
      <c r="I50" s="71"/>
      <c r="J50" s="71"/>
      <c r="K50" s="72"/>
    </row>
    <row r="51" spans="1:11" s="55" customFormat="1" ht="15" customHeight="1" x14ac:dyDescent="0.25">
      <c r="A51" s="73"/>
      <c r="B51" s="74" t="s">
        <v>178</v>
      </c>
      <c r="C51" s="75"/>
      <c r="D51" s="75"/>
      <c r="E51" s="75"/>
      <c r="F51" s="75"/>
      <c r="G51" s="75"/>
      <c r="H51" s="75"/>
      <c r="I51" s="75"/>
      <c r="J51" s="75"/>
      <c r="K51" s="76"/>
    </row>
    <row r="52" spans="1:11" s="55" customFormat="1" ht="15" customHeight="1" x14ac:dyDescent="0.25">
      <c r="A52" s="707" t="s">
        <v>9</v>
      </c>
      <c r="B52" s="77" t="s">
        <v>162</v>
      </c>
      <c r="C52" s="78"/>
      <c r="D52" s="78"/>
      <c r="E52" s="78"/>
      <c r="F52" s="78"/>
      <c r="G52" s="78"/>
      <c r="H52" s="78"/>
      <c r="I52" s="78"/>
      <c r="J52" s="78"/>
      <c r="K52" s="229"/>
    </row>
    <row r="53" spans="1:11" s="55" customFormat="1" ht="15" customHeight="1" x14ac:dyDescent="0.25">
      <c r="A53" s="709"/>
      <c r="B53" s="79" t="s">
        <v>163</v>
      </c>
      <c r="C53" s="78"/>
      <c r="D53" s="78"/>
      <c r="E53" s="78"/>
      <c r="F53" s="78"/>
      <c r="G53" s="78"/>
      <c r="H53" s="78"/>
      <c r="I53" s="78"/>
      <c r="J53" s="78"/>
      <c r="K53" s="80"/>
    </row>
    <row r="54" spans="1:11" s="55" customFormat="1" ht="15" customHeight="1" x14ac:dyDescent="0.25">
      <c r="A54" s="709"/>
      <c r="B54" s="77" t="s">
        <v>164</v>
      </c>
      <c r="C54" s="228"/>
      <c r="D54" s="228"/>
      <c r="E54" s="228"/>
      <c r="F54" s="228"/>
      <c r="G54" s="228"/>
      <c r="H54" s="228"/>
      <c r="I54" s="228"/>
      <c r="J54" s="228"/>
      <c r="K54" s="229"/>
    </row>
    <row r="55" spans="1:11" s="55" customFormat="1" ht="15" customHeight="1" x14ac:dyDescent="0.25">
      <c r="A55" s="709"/>
      <c r="B55" s="81" t="s">
        <v>165</v>
      </c>
      <c r="C55" s="82"/>
      <c r="D55" s="82"/>
      <c r="E55" s="82"/>
      <c r="F55" s="82"/>
      <c r="G55" s="82"/>
      <c r="H55" s="82"/>
      <c r="I55" s="82"/>
      <c r="J55" s="82"/>
      <c r="K55" s="80"/>
    </row>
    <row r="56" spans="1:11" s="55" customFormat="1" ht="15" customHeight="1" x14ac:dyDescent="0.25">
      <c r="A56" s="709"/>
      <c r="B56" s="710" t="s">
        <v>121</v>
      </c>
      <c r="C56" s="711"/>
      <c r="D56" s="711"/>
      <c r="E56" s="711"/>
      <c r="F56" s="711"/>
      <c r="G56" s="711"/>
      <c r="H56" s="711"/>
      <c r="I56" s="711"/>
      <c r="J56" s="711"/>
      <c r="K56" s="712"/>
    </row>
    <row r="57" spans="1:11" s="55" customFormat="1" ht="15" customHeight="1" x14ac:dyDescent="0.25">
      <c r="A57" s="708"/>
      <c r="B57" s="83" t="s">
        <v>166</v>
      </c>
      <c r="C57" s="84"/>
      <c r="D57" s="84"/>
      <c r="E57" s="85"/>
      <c r="F57" s="85"/>
      <c r="G57" s="86"/>
      <c r="H57" s="86"/>
      <c r="I57" s="86"/>
      <c r="J57" s="86"/>
      <c r="K57" s="87"/>
    </row>
    <row r="58" spans="1:11" s="55" customFormat="1" ht="6" customHeight="1" x14ac:dyDescent="0.25">
      <c r="A58" s="88"/>
      <c r="B58" s="88"/>
      <c r="C58" s="57"/>
      <c r="D58" s="57"/>
      <c r="E58" s="57"/>
      <c r="F58" s="57"/>
      <c r="G58" s="57"/>
      <c r="H58" s="57"/>
      <c r="I58" s="57"/>
      <c r="J58" s="57"/>
      <c r="K58" s="57"/>
    </row>
    <row r="59" spans="1:11" s="55" customFormat="1" ht="15" customHeight="1" x14ac:dyDescent="0.25">
      <c r="A59" s="65" t="s">
        <v>95</v>
      </c>
      <c r="B59" s="66" t="s">
        <v>167</v>
      </c>
      <c r="C59" s="89"/>
      <c r="D59" s="89"/>
      <c r="E59" s="89"/>
      <c r="F59" s="89"/>
      <c r="G59" s="89"/>
      <c r="H59" s="89"/>
      <c r="I59" s="89"/>
      <c r="J59" s="89"/>
      <c r="K59" s="90"/>
    </row>
    <row r="60" spans="1:11" s="55" customFormat="1" ht="15" customHeight="1" x14ac:dyDescent="0.25">
      <c r="A60" s="73"/>
      <c r="B60" s="91" t="s">
        <v>80</v>
      </c>
      <c r="C60" s="92"/>
      <c r="D60" s="92"/>
      <c r="E60" s="92"/>
      <c r="F60" s="92"/>
      <c r="G60" s="92"/>
      <c r="H60" s="92"/>
      <c r="I60" s="92"/>
      <c r="J60" s="92"/>
      <c r="K60" s="93"/>
    </row>
    <row r="61" spans="1:11" s="55" customFormat="1" ht="15" customHeight="1" x14ac:dyDescent="0.25">
      <c r="A61" s="707" t="s">
        <v>2</v>
      </c>
      <c r="B61" s="77" t="s">
        <v>97</v>
      </c>
      <c r="C61" s="94"/>
      <c r="D61" s="94"/>
      <c r="E61" s="94"/>
      <c r="F61" s="94"/>
      <c r="G61" s="94"/>
      <c r="H61" s="94"/>
      <c r="I61" s="94"/>
      <c r="J61" s="94"/>
      <c r="K61" s="95"/>
    </row>
    <row r="62" spans="1:11" s="55" customFormat="1" ht="15" customHeight="1" x14ac:dyDescent="0.25">
      <c r="A62" s="708"/>
      <c r="B62" s="79" t="s">
        <v>168</v>
      </c>
      <c r="C62" s="96"/>
      <c r="D62" s="96"/>
      <c r="E62" s="96"/>
      <c r="F62" s="96"/>
      <c r="G62" s="96"/>
      <c r="H62" s="96"/>
      <c r="I62" s="96"/>
      <c r="J62" s="96"/>
      <c r="K62" s="97"/>
    </row>
    <row r="63" spans="1:11" s="55" customFormat="1" ht="15" customHeight="1" x14ac:dyDescent="0.25">
      <c r="A63" s="707" t="s">
        <v>3</v>
      </c>
      <c r="B63" s="77" t="s">
        <v>139</v>
      </c>
      <c r="C63" s="94"/>
      <c r="D63" s="94"/>
      <c r="E63" s="94"/>
      <c r="F63" s="94"/>
      <c r="G63" s="94"/>
      <c r="H63" s="94"/>
      <c r="I63" s="94"/>
      <c r="J63" s="94"/>
      <c r="K63" s="95"/>
    </row>
    <row r="64" spans="1:11" s="55" customFormat="1" ht="15" customHeight="1" x14ac:dyDescent="0.25">
      <c r="A64" s="709"/>
      <c r="B64" s="98" t="s">
        <v>140</v>
      </c>
      <c r="C64" s="99"/>
      <c r="D64" s="99"/>
      <c r="E64" s="100"/>
      <c r="F64" s="100"/>
      <c r="G64" s="101"/>
      <c r="H64" s="101"/>
      <c r="I64" s="101"/>
      <c r="J64" s="101"/>
      <c r="K64" s="102"/>
    </row>
    <row r="65" spans="1:11" s="55" customFormat="1" ht="15" customHeight="1" x14ac:dyDescent="0.25">
      <c r="A65" s="708"/>
      <c r="B65" s="103" t="s">
        <v>141</v>
      </c>
      <c r="C65" s="84"/>
      <c r="D65" s="84"/>
      <c r="E65" s="85"/>
      <c r="F65" s="85"/>
      <c r="G65" s="86"/>
      <c r="H65" s="86"/>
      <c r="I65" s="86"/>
      <c r="J65" s="86"/>
      <c r="K65" s="87"/>
    </row>
    <row r="66" spans="1:11" s="55" customFormat="1" ht="15" customHeight="1" x14ac:dyDescent="0.25">
      <c r="A66" s="707" t="s">
        <v>4</v>
      </c>
      <c r="B66" s="77" t="s">
        <v>179</v>
      </c>
      <c r="C66" s="94"/>
      <c r="D66" s="94"/>
      <c r="E66" s="94"/>
      <c r="F66" s="94"/>
      <c r="G66" s="94"/>
      <c r="H66" s="94"/>
      <c r="I66" s="94"/>
      <c r="J66" s="94"/>
      <c r="K66" s="95"/>
    </row>
    <row r="67" spans="1:11" s="55" customFormat="1" ht="15" customHeight="1" x14ac:dyDescent="0.25">
      <c r="A67" s="708"/>
      <c r="B67" s="79" t="s">
        <v>180</v>
      </c>
      <c r="C67" s="104"/>
      <c r="D67" s="104"/>
      <c r="E67" s="105"/>
      <c r="F67" s="105"/>
      <c r="G67" s="96"/>
      <c r="H67" s="96"/>
      <c r="I67" s="96"/>
      <c r="J67" s="96"/>
      <c r="K67" s="97"/>
    </row>
    <row r="68" spans="1:11" s="55" customFormat="1" ht="6" customHeight="1" x14ac:dyDescent="0.25">
      <c r="A68" s="113"/>
      <c r="B68" s="64"/>
      <c r="C68" s="64"/>
      <c r="D68" s="64"/>
      <c r="E68" s="64"/>
      <c r="F68" s="64"/>
      <c r="G68" s="64"/>
      <c r="H68" s="64"/>
      <c r="I68" s="64"/>
      <c r="J68" s="64"/>
      <c r="K68" s="64"/>
    </row>
    <row r="69" spans="1:11" s="55" customFormat="1" ht="6" customHeight="1" x14ac:dyDescent="0.25">
      <c r="A69" s="113"/>
      <c r="B69" s="64"/>
      <c r="C69" s="64"/>
      <c r="D69" s="64"/>
      <c r="E69" s="64"/>
      <c r="F69" s="64"/>
      <c r="G69" s="64"/>
      <c r="H69" s="64"/>
      <c r="I69" s="64"/>
      <c r="J69" s="64"/>
      <c r="K69" s="64"/>
    </row>
    <row r="70" spans="1:11" s="55" customFormat="1" ht="15" customHeight="1" x14ac:dyDescent="0.25">
      <c r="A70" s="65" t="s">
        <v>95</v>
      </c>
      <c r="B70" s="66" t="s">
        <v>254</v>
      </c>
      <c r="C70" s="89"/>
      <c r="D70" s="89"/>
      <c r="E70" s="89"/>
      <c r="F70" s="89"/>
      <c r="G70" s="89"/>
      <c r="H70" s="89"/>
      <c r="I70" s="89"/>
      <c r="J70" s="89"/>
      <c r="K70" s="90"/>
    </row>
    <row r="71" spans="1:11" s="55" customFormat="1" ht="15" customHeight="1" x14ac:dyDescent="0.25">
      <c r="A71" s="215" t="s">
        <v>253</v>
      </c>
      <c r="B71" s="91" t="s">
        <v>80</v>
      </c>
      <c r="C71" s="92"/>
      <c r="D71" s="92"/>
      <c r="E71" s="92"/>
      <c r="F71" s="92"/>
      <c r="G71" s="92"/>
      <c r="H71" s="92"/>
      <c r="I71" s="92"/>
      <c r="J71" s="92"/>
      <c r="K71" s="93"/>
    </row>
    <row r="72" spans="1:11" s="55" customFormat="1" ht="15" customHeight="1" x14ac:dyDescent="0.25">
      <c r="A72" s="106" t="s">
        <v>5</v>
      </c>
      <c r="B72" s="107" t="s">
        <v>96</v>
      </c>
      <c r="C72" s="108"/>
      <c r="D72" s="108"/>
      <c r="E72" s="108"/>
      <c r="F72" s="108"/>
      <c r="G72" s="108"/>
      <c r="H72" s="108"/>
      <c r="I72" s="108"/>
      <c r="J72" s="108"/>
      <c r="K72" s="109"/>
    </row>
    <row r="73" spans="1:11" s="55" customFormat="1" ht="15" customHeight="1" x14ac:dyDescent="0.25">
      <c r="A73" s="707" t="s">
        <v>6</v>
      </c>
      <c r="B73" s="77" t="s">
        <v>181</v>
      </c>
      <c r="C73" s="94"/>
      <c r="D73" s="94"/>
      <c r="E73" s="94"/>
      <c r="F73" s="94"/>
      <c r="G73" s="94"/>
      <c r="H73" s="94"/>
      <c r="I73" s="94"/>
      <c r="J73" s="94"/>
      <c r="K73" s="95"/>
    </row>
    <row r="74" spans="1:11" s="55" customFormat="1" ht="15" customHeight="1" x14ac:dyDescent="0.25">
      <c r="A74" s="708"/>
      <c r="B74" s="79" t="s">
        <v>182</v>
      </c>
      <c r="C74" s="96"/>
      <c r="D74" s="96"/>
      <c r="E74" s="96"/>
      <c r="F74" s="96"/>
      <c r="G74" s="96"/>
      <c r="H74" s="96"/>
      <c r="I74" s="96"/>
      <c r="J74" s="96"/>
      <c r="K74" s="97"/>
    </row>
    <row r="75" spans="1:11" s="55" customFormat="1" ht="15" customHeight="1" x14ac:dyDescent="0.25">
      <c r="A75" s="707" t="s">
        <v>45</v>
      </c>
      <c r="B75" s="77" t="s">
        <v>169</v>
      </c>
      <c r="C75" s="94"/>
      <c r="D75" s="94"/>
      <c r="E75" s="94"/>
      <c r="F75" s="94"/>
      <c r="G75" s="94"/>
      <c r="H75" s="94"/>
      <c r="I75" s="94"/>
      <c r="J75" s="94"/>
      <c r="K75" s="95"/>
    </row>
    <row r="76" spans="1:11" s="55" customFormat="1" ht="15" customHeight="1" x14ac:dyDescent="0.25">
      <c r="A76" s="708"/>
      <c r="B76" s="110" t="s">
        <v>57</v>
      </c>
      <c r="C76" s="105"/>
      <c r="D76" s="105"/>
      <c r="E76" s="105"/>
      <c r="F76" s="105"/>
      <c r="G76" s="105"/>
      <c r="H76" s="105"/>
      <c r="I76" s="105"/>
      <c r="J76" s="96"/>
      <c r="K76" s="97"/>
    </row>
    <row r="77" spans="1:11" s="55" customFormat="1" ht="15" customHeight="1" x14ac:dyDescent="0.25">
      <c r="A77" s="707" t="s">
        <v>46</v>
      </c>
      <c r="B77" s="77" t="s">
        <v>99</v>
      </c>
      <c r="C77" s="94"/>
      <c r="D77" s="94"/>
      <c r="E77" s="94"/>
      <c r="F77" s="94"/>
      <c r="G77" s="94"/>
      <c r="H77" s="94"/>
      <c r="I77" s="94"/>
      <c r="J77" s="94"/>
      <c r="K77" s="95"/>
    </row>
    <row r="78" spans="1:11" s="55" customFormat="1" ht="15" customHeight="1" x14ac:dyDescent="0.25">
      <c r="A78" s="708"/>
      <c r="B78" s="111" t="s">
        <v>98</v>
      </c>
      <c r="C78" s="105"/>
      <c r="D78" s="105"/>
      <c r="E78" s="105"/>
      <c r="F78" s="105"/>
      <c r="G78" s="105"/>
      <c r="H78" s="105"/>
      <c r="I78" s="105"/>
      <c r="J78" s="105"/>
      <c r="K78" s="112"/>
    </row>
    <row r="79" spans="1:11" s="55" customFormat="1" ht="15" customHeight="1" x14ac:dyDescent="0.25">
      <c r="A79" s="707" t="s">
        <v>30</v>
      </c>
      <c r="B79" s="77" t="s">
        <v>286</v>
      </c>
      <c r="C79" s="94"/>
      <c r="D79" s="94"/>
      <c r="E79" s="94"/>
      <c r="F79" s="94"/>
      <c r="G79" s="94"/>
      <c r="H79" s="94"/>
      <c r="I79" s="94"/>
      <c r="J79" s="94"/>
      <c r="K79" s="95"/>
    </row>
    <row r="80" spans="1:11" s="55" customFormat="1" ht="15" customHeight="1" x14ac:dyDescent="0.25">
      <c r="A80" s="708"/>
      <c r="B80" s="83" t="s">
        <v>94</v>
      </c>
      <c r="C80" s="84"/>
      <c r="D80" s="84"/>
      <c r="E80" s="85"/>
      <c r="F80" s="85"/>
      <c r="G80" s="86"/>
      <c r="H80" s="86"/>
      <c r="I80" s="86"/>
      <c r="J80" s="86"/>
      <c r="K80" s="87"/>
    </row>
    <row r="81" spans="1:11" s="55" customFormat="1" ht="6" customHeight="1" x14ac:dyDescent="0.25">
      <c r="A81" s="113"/>
      <c r="B81" s="64"/>
      <c r="C81" s="64"/>
      <c r="D81" s="64"/>
      <c r="E81" s="64"/>
      <c r="F81" s="64"/>
      <c r="G81" s="64"/>
      <c r="H81" s="64"/>
      <c r="I81" s="64"/>
      <c r="J81" s="64"/>
      <c r="K81" s="64"/>
    </row>
    <row r="82" spans="1:11" s="55" customFormat="1" ht="15" customHeight="1" x14ac:dyDescent="0.25">
      <c r="A82" s="114" t="s">
        <v>100</v>
      </c>
      <c r="B82" s="115" t="s">
        <v>279</v>
      </c>
      <c r="C82" s="116"/>
      <c r="D82" s="116"/>
      <c r="E82" s="116"/>
      <c r="F82" s="116"/>
      <c r="G82" s="116"/>
      <c r="H82" s="116"/>
      <c r="I82" s="116"/>
      <c r="J82" s="116"/>
      <c r="K82" s="117"/>
    </row>
    <row r="83" spans="1:11" s="55" customFormat="1" ht="15" customHeight="1" x14ac:dyDescent="0.25">
      <c r="A83" s="707" t="s">
        <v>22</v>
      </c>
      <c r="B83" s="94" t="s">
        <v>280</v>
      </c>
      <c r="C83" s="228"/>
      <c r="D83" s="228"/>
      <c r="E83" s="228"/>
      <c r="F83" s="228"/>
      <c r="G83" s="228"/>
      <c r="H83" s="228"/>
      <c r="I83" s="228"/>
      <c r="J83" s="228"/>
      <c r="K83" s="229"/>
    </row>
    <row r="84" spans="1:11" s="55" customFormat="1" ht="15" customHeight="1" x14ac:dyDescent="0.25">
      <c r="A84" s="709"/>
      <c r="B84" s="81" t="s">
        <v>295</v>
      </c>
      <c r="C84" s="78"/>
      <c r="D84" s="78"/>
      <c r="E84" s="78"/>
      <c r="F84" s="78"/>
      <c r="G84" s="78"/>
      <c r="H84" s="78"/>
      <c r="I84" s="78"/>
      <c r="J84" s="78"/>
      <c r="K84" s="118"/>
    </row>
    <row r="85" spans="1:11" s="55" customFormat="1" ht="15" customHeight="1" x14ac:dyDescent="0.25">
      <c r="A85" s="708"/>
      <c r="B85" s="83" t="s">
        <v>105</v>
      </c>
      <c r="C85" s="84"/>
      <c r="D85" s="84"/>
      <c r="E85" s="85"/>
      <c r="F85" s="85"/>
      <c r="G85" s="86"/>
      <c r="H85" s="86"/>
      <c r="I85" s="86"/>
      <c r="J85" s="86"/>
      <c r="K85" s="87"/>
    </row>
    <row r="86" spans="1:11" s="55" customFormat="1" ht="6" customHeight="1" x14ac:dyDescent="0.25">
      <c r="A86" s="113"/>
      <c r="B86" s="64"/>
      <c r="C86" s="64"/>
      <c r="D86" s="64"/>
      <c r="E86" s="64"/>
      <c r="F86" s="64"/>
      <c r="G86" s="64"/>
      <c r="H86" s="64"/>
      <c r="I86" s="64"/>
      <c r="J86" s="64"/>
      <c r="K86" s="64"/>
    </row>
    <row r="87" spans="1:11" s="55" customFormat="1" ht="15" customHeight="1" x14ac:dyDescent="0.25">
      <c r="A87" s="119" t="s">
        <v>102</v>
      </c>
      <c r="B87" s="120" t="s">
        <v>47</v>
      </c>
      <c r="C87" s="116"/>
      <c r="D87" s="116"/>
      <c r="E87" s="116"/>
      <c r="F87" s="116"/>
      <c r="G87" s="116"/>
      <c r="H87" s="116"/>
      <c r="I87" s="116"/>
      <c r="J87" s="116"/>
      <c r="K87" s="117"/>
    </row>
    <row r="88" spans="1:11" s="55" customFormat="1" ht="15" customHeight="1" x14ac:dyDescent="0.25">
      <c r="A88" s="119" t="s">
        <v>124</v>
      </c>
      <c r="B88" s="120" t="s">
        <v>129</v>
      </c>
      <c r="C88" s="116"/>
      <c r="D88" s="116"/>
      <c r="E88" s="116"/>
      <c r="F88" s="116"/>
      <c r="G88" s="116"/>
      <c r="H88" s="116"/>
      <c r="I88" s="116"/>
      <c r="J88" s="116"/>
      <c r="K88" s="117"/>
    </row>
    <row r="89" spans="1:11" s="55" customFormat="1" ht="15" customHeight="1" x14ac:dyDescent="0.25">
      <c r="A89" s="707" t="s">
        <v>39</v>
      </c>
      <c r="B89" s="227" t="s">
        <v>183</v>
      </c>
      <c r="C89" s="228"/>
      <c r="D89" s="228"/>
      <c r="E89" s="228"/>
      <c r="F89" s="228"/>
      <c r="G89" s="228"/>
      <c r="H89" s="228"/>
      <c r="I89" s="228"/>
      <c r="J89" s="228"/>
      <c r="K89" s="229"/>
    </row>
    <row r="90" spans="1:11" s="55" customFormat="1" ht="15" customHeight="1" x14ac:dyDescent="0.25">
      <c r="A90" s="709"/>
      <c r="B90" s="121" t="s">
        <v>184</v>
      </c>
      <c r="C90" s="78"/>
      <c r="D90" s="78"/>
      <c r="E90" s="78"/>
      <c r="F90" s="78"/>
      <c r="G90" s="78"/>
      <c r="H90" s="78"/>
      <c r="I90" s="78"/>
      <c r="J90" s="78"/>
      <c r="K90" s="118"/>
    </row>
    <row r="91" spans="1:11" s="55" customFormat="1" ht="15" customHeight="1" x14ac:dyDescent="0.25">
      <c r="A91" s="708"/>
      <c r="B91" s="83" t="s">
        <v>105</v>
      </c>
      <c r="C91" s="82"/>
      <c r="D91" s="82"/>
      <c r="E91" s="82"/>
      <c r="F91" s="82"/>
      <c r="G91" s="82"/>
      <c r="H91" s="82"/>
      <c r="I91" s="82"/>
      <c r="J91" s="82"/>
      <c r="K91" s="80"/>
    </row>
    <row r="92" spans="1:11" s="55" customFormat="1" ht="15" customHeight="1" x14ac:dyDescent="0.25">
      <c r="A92" s="707" t="s">
        <v>23</v>
      </c>
      <c r="B92" s="227" t="s">
        <v>123</v>
      </c>
      <c r="C92" s="228"/>
      <c r="D92" s="228"/>
      <c r="E92" s="228"/>
      <c r="F92" s="228"/>
      <c r="G92" s="228"/>
      <c r="H92" s="228"/>
      <c r="I92" s="228"/>
      <c r="J92" s="228"/>
      <c r="K92" s="229"/>
    </row>
    <row r="93" spans="1:11" s="55" customFormat="1" ht="15" customHeight="1" x14ac:dyDescent="0.25">
      <c r="A93" s="709"/>
      <c r="B93" s="122" t="s">
        <v>185</v>
      </c>
      <c r="C93" s="78"/>
      <c r="D93" s="78"/>
      <c r="E93" s="78"/>
      <c r="F93" s="78"/>
      <c r="G93" s="78"/>
      <c r="H93" s="78"/>
      <c r="I93" s="78"/>
      <c r="J93" s="78"/>
      <c r="K93" s="118"/>
    </row>
    <row r="94" spans="1:11" s="55" customFormat="1" ht="15" customHeight="1" x14ac:dyDescent="0.25">
      <c r="A94" s="709"/>
      <c r="B94" s="121" t="s">
        <v>186</v>
      </c>
      <c r="C94" s="78"/>
      <c r="D94" s="78"/>
      <c r="E94" s="78"/>
      <c r="F94" s="78"/>
      <c r="G94" s="78"/>
      <c r="H94" s="78"/>
      <c r="I94" s="78"/>
      <c r="J94" s="78"/>
      <c r="K94" s="118"/>
    </row>
    <row r="95" spans="1:11" s="55" customFormat="1" ht="15" customHeight="1" x14ac:dyDescent="0.25">
      <c r="A95" s="709"/>
      <c r="B95" s="121" t="s">
        <v>187</v>
      </c>
      <c r="C95" s="78"/>
      <c r="D95" s="78"/>
      <c r="E95" s="78"/>
      <c r="F95" s="78"/>
      <c r="G95" s="78"/>
      <c r="H95" s="78"/>
      <c r="I95" s="78"/>
      <c r="J95" s="78"/>
      <c r="K95" s="118"/>
    </row>
    <row r="96" spans="1:11" s="55" customFormat="1" ht="15" customHeight="1" x14ac:dyDescent="0.25">
      <c r="A96" s="709"/>
      <c r="B96" s="121" t="s">
        <v>188</v>
      </c>
      <c r="C96" s="78"/>
      <c r="D96" s="78"/>
      <c r="E96" s="78"/>
      <c r="F96" s="78"/>
      <c r="G96" s="78"/>
      <c r="H96" s="78"/>
      <c r="I96" s="78"/>
      <c r="J96" s="78"/>
      <c r="K96" s="118"/>
    </row>
    <row r="97" spans="1:11" s="55" customFormat="1" ht="15" customHeight="1" x14ac:dyDescent="0.25">
      <c r="A97" s="709"/>
      <c r="B97" s="123" t="s">
        <v>252</v>
      </c>
      <c r="C97" s="78"/>
      <c r="D97" s="78"/>
      <c r="E97" s="78"/>
      <c r="F97" s="78"/>
      <c r="G97" s="78"/>
      <c r="H97" s="78"/>
      <c r="I97" s="78"/>
      <c r="J97" s="78"/>
      <c r="K97" s="118"/>
    </row>
    <row r="98" spans="1:11" s="55" customFormat="1" ht="15" customHeight="1" x14ac:dyDescent="0.25">
      <c r="A98" s="709"/>
      <c r="B98" s="123" t="s">
        <v>306</v>
      </c>
      <c r="C98" s="78"/>
      <c r="D98" s="78"/>
      <c r="E98" s="78"/>
      <c r="F98" s="78"/>
      <c r="G98" s="78"/>
      <c r="H98" s="78"/>
      <c r="I98" s="78"/>
      <c r="J98" s="78"/>
      <c r="K98" s="118"/>
    </row>
    <row r="99" spans="1:11" s="55" customFormat="1" ht="15" customHeight="1" x14ac:dyDescent="0.25">
      <c r="A99" s="119" t="s">
        <v>122</v>
      </c>
      <c r="B99" s="120" t="s">
        <v>130</v>
      </c>
      <c r="C99" s="116"/>
      <c r="D99" s="116"/>
      <c r="E99" s="116"/>
      <c r="F99" s="116"/>
      <c r="G99" s="116"/>
      <c r="H99" s="116"/>
      <c r="I99" s="116"/>
      <c r="J99" s="116"/>
      <c r="K99" s="117"/>
    </row>
    <row r="100" spans="1:11" s="55" customFormat="1" ht="15" customHeight="1" x14ac:dyDescent="0.25">
      <c r="A100" s="707" t="s">
        <v>24</v>
      </c>
      <c r="B100" s="227" t="s">
        <v>189</v>
      </c>
      <c r="C100" s="228"/>
      <c r="D100" s="228"/>
      <c r="E100" s="228"/>
      <c r="F100" s="228"/>
      <c r="G100" s="228"/>
      <c r="H100" s="228"/>
      <c r="I100" s="228"/>
      <c r="J100" s="228"/>
      <c r="K100" s="229"/>
    </row>
    <row r="101" spans="1:11" s="55" customFormat="1" ht="15" customHeight="1" x14ac:dyDescent="0.25">
      <c r="A101" s="709"/>
      <c r="B101" s="121" t="s">
        <v>190</v>
      </c>
      <c r="C101" s="78"/>
      <c r="D101" s="78"/>
      <c r="E101" s="78"/>
      <c r="F101" s="78"/>
      <c r="G101" s="78"/>
      <c r="H101" s="78"/>
      <c r="I101" s="78"/>
      <c r="J101" s="78"/>
      <c r="K101" s="118"/>
    </row>
    <row r="102" spans="1:11" s="55" customFormat="1" ht="15" customHeight="1" x14ac:dyDescent="0.25">
      <c r="A102" s="709"/>
      <c r="B102" s="121" t="s">
        <v>191</v>
      </c>
      <c r="C102" s="78"/>
      <c r="D102" s="78"/>
      <c r="E102" s="78"/>
      <c r="F102" s="78"/>
      <c r="G102" s="78"/>
      <c r="H102" s="78"/>
      <c r="I102" s="78"/>
      <c r="J102" s="78"/>
      <c r="K102" s="118"/>
    </row>
    <row r="103" spans="1:11" s="55" customFormat="1" ht="15" customHeight="1" x14ac:dyDescent="0.25">
      <c r="A103" s="709"/>
      <c r="B103" s="121" t="s">
        <v>192</v>
      </c>
      <c r="C103" s="78"/>
      <c r="D103" s="78"/>
      <c r="E103" s="78"/>
      <c r="F103" s="78"/>
      <c r="G103" s="78"/>
      <c r="H103" s="78"/>
      <c r="I103" s="78"/>
      <c r="J103" s="78"/>
      <c r="K103" s="118"/>
    </row>
    <row r="104" spans="1:11" s="55" customFormat="1" ht="15" customHeight="1" x14ac:dyDescent="0.25">
      <c r="A104" s="709"/>
      <c r="B104" s="123" t="s">
        <v>125</v>
      </c>
      <c r="C104" s="78"/>
      <c r="D104" s="78"/>
      <c r="E104" s="78"/>
      <c r="F104" s="78"/>
      <c r="G104" s="78"/>
      <c r="H104" s="78"/>
      <c r="I104" s="78"/>
      <c r="J104" s="78"/>
      <c r="K104" s="118"/>
    </row>
    <row r="105" spans="1:11" s="55" customFormat="1" ht="15" customHeight="1" x14ac:dyDescent="0.25">
      <c r="A105" s="708"/>
      <c r="B105" s="83" t="s">
        <v>105</v>
      </c>
      <c r="C105" s="82"/>
      <c r="D105" s="82"/>
      <c r="E105" s="82"/>
      <c r="F105" s="82"/>
      <c r="G105" s="82"/>
      <c r="H105" s="82"/>
      <c r="I105" s="82"/>
      <c r="J105" s="82"/>
      <c r="K105" s="80"/>
    </row>
    <row r="106" spans="1:11" s="55" customFormat="1" ht="15" customHeight="1" x14ac:dyDescent="0.25">
      <c r="A106" s="707" t="s">
        <v>35</v>
      </c>
      <c r="B106" s="227" t="s">
        <v>193</v>
      </c>
      <c r="C106" s="228"/>
      <c r="D106" s="228"/>
      <c r="E106" s="228"/>
      <c r="F106" s="228"/>
      <c r="G106" s="228"/>
      <c r="H106" s="228"/>
      <c r="I106" s="228"/>
      <c r="J106" s="228"/>
      <c r="K106" s="229"/>
    </row>
    <row r="107" spans="1:11" s="55" customFormat="1" ht="15" customHeight="1" x14ac:dyDescent="0.25">
      <c r="A107" s="709"/>
      <c r="B107" s="121" t="s">
        <v>194</v>
      </c>
      <c r="C107" s="78"/>
      <c r="D107" s="78"/>
      <c r="E107" s="78"/>
      <c r="F107" s="78"/>
      <c r="G107" s="78"/>
      <c r="H107" s="78"/>
      <c r="I107" s="78"/>
      <c r="J107" s="78"/>
      <c r="K107" s="118"/>
    </row>
    <row r="108" spans="1:11" s="55" customFormat="1" ht="15" customHeight="1" x14ac:dyDescent="0.25">
      <c r="A108" s="709"/>
      <c r="B108" s="123" t="s">
        <v>126</v>
      </c>
      <c r="C108" s="78"/>
      <c r="D108" s="78"/>
      <c r="E108" s="78"/>
      <c r="F108" s="78"/>
      <c r="G108" s="78"/>
      <c r="H108" s="78"/>
      <c r="I108" s="78"/>
      <c r="J108" s="78"/>
      <c r="K108" s="118"/>
    </row>
    <row r="109" spans="1:11" s="55" customFormat="1" ht="15" customHeight="1" x14ac:dyDescent="0.25">
      <c r="A109" s="708"/>
      <c r="B109" s="83" t="s">
        <v>105</v>
      </c>
      <c r="C109" s="82"/>
      <c r="D109" s="82"/>
      <c r="E109" s="82"/>
      <c r="F109" s="82"/>
      <c r="G109" s="82"/>
      <c r="H109" s="82"/>
      <c r="I109" s="82"/>
      <c r="J109" s="82"/>
      <c r="K109" s="80"/>
    </row>
    <row r="110" spans="1:11" s="55" customFormat="1" ht="15" customHeight="1" x14ac:dyDescent="0.25">
      <c r="A110" s="106" t="s">
        <v>1</v>
      </c>
      <c r="B110" s="124" t="s">
        <v>170</v>
      </c>
      <c r="C110" s="125"/>
      <c r="D110" s="125"/>
      <c r="E110" s="125"/>
      <c r="F110" s="125"/>
      <c r="G110" s="125"/>
      <c r="H110" s="125"/>
      <c r="I110" s="125"/>
      <c r="J110" s="125"/>
      <c r="K110" s="126"/>
    </row>
    <row r="111" spans="1:11" s="55" customFormat="1" ht="15" customHeight="1" x14ac:dyDescent="0.25">
      <c r="A111" s="106" t="s">
        <v>48</v>
      </c>
      <c r="B111" s="124" t="s">
        <v>171</v>
      </c>
      <c r="C111" s="125"/>
      <c r="D111" s="125"/>
      <c r="E111" s="125"/>
      <c r="F111" s="125"/>
      <c r="G111" s="125"/>
      <c r="H111" s="125"/>
      <c r="I111" s="125"/>
      <c r="J111" s="125"/>
      <c r="K111" s="126"/>
    </row>
    <row r="112" spans="1:11" s="55" customFormat="1" ht="6" customHeight="1" x14ac:dyDescent="0.25">
      <c r="A112" s="113"/>
      <c r="B112" s="64"/>
      <c r="C112" s="64"/>
      <c r="D112" s="64"/>
      <c r="E112" s="64"/>
      <c r="F112" s="64"/>
      <c r="G112" s="64"/>
      <c r="H112" s="64"/>
      <c r="I112" s="64"/>
      <c r="J112" s="64"/>
      <c r="K112" s="64"/>
    </row>
    <row r="113" spans="1:11" s="55" customFormat="1" ht="15" customHeight="1" x14ac:dyDescent="0.25">
      <c r="A113" s="127"/>
      <c r="B113" s="120" t="s">
        <v>49</v>
      </c>
      <c r="C113" s="116"/>
      <c r="D113" s="116"/>
      <c r="E113" s="116"/>
      <c r="F113" s="116"/>
      <c r="G113" s="116"/>
      <c r="H113" s="116"/>
      <c r="I113" s="116"/>
      <c r="J113" s="116"/>
      <c r="K113" s="117"/>
    </row>
    <row r="114" spans="1:11" s="55" customFormat="1" ht="15" customHeight="1" x14ac:dyDescent="0.25">
      <c r="A114" s="106" t="s">
        <v>33</v>
      </c>
      <c r="B114" s="124" t="s">
        <v>172</v>
      </c>
      <c r="C114" s="125"/>
      <c r="D114" s="125"/>
      <c r="E114" s="125"/>
      <c r="F114" s="125"/>
      <c r="G114" s="125"/>
      <c r="H114" s="125"/>
      <c r="I114" s="125"/>
      <c r="J114" s="125"/>
      <c r="K114" s="126"/>
    </row>
    <row r="115" spans="1:11" s="55" customFormat="1" ht="15" customHeight="1" x14ac:dyDescent="0.25">
      <c r="A115" s="106" t="s">
        <v>32</v>
      </c>
      <c r="B115" s="124" t="s">
        <v>173</v>
      </c>
      <c r="C115" s="125"/>
      <c r="D115" s="125"/>
      <c r="E115" s="125"/>
      <c r="F115" s="125"/>
      <c r="G115" s="125"/>
      <c r="H115" s="125"/>
      <c r="I115" s="125"/>
      <c r="J115" s="125"/>
      <c r="K115" s="126"/>
    </row>
    <row r="116" spans="1:11" s="55" customFormat="1" ht="15" customHeight="1" x14ac:dyDescent="0.25">
      <c r="A116" s="106" t="s">
        <v>25</v>
      </c>
      <c r="B116" s="124" t="s">
        <v>174</v>
      </c>
      <c r="C116" s="125"/>
      <c r="D116" s="125"/>
      <c r="E116" s="125"/>
      <c r="F116" s="125"/>
      <c r="G116" s="125"/>
      <c r="H116" s="125"/>
      <c r="I116" s="125"/>
      <c r="J116" s="125"/>
      <c r="K116" s="126"/>
    </row>
    <row r="117" spans="1:11" s="55" customFormat="1" ht="15" customHeight="1" x14ac:dyDescent="0.25">
      <c r="A117" s="106" t="s">
        <v>26</v>
      </c>
      <c r="B117" s="124" t="s">
        <v>288</v>
      </c>
      <c r="C117" s="125"/>
      <c r="D117" s="125"/>
      <c r="E117" s="125"/>
      <c r="F117" s="125"/>
      <c r="G117" s="125"/>
      <c r="H117" s="125"/>
      <c r="I117" s="125"/>
      <c r="J117" s="125"/>
      <c r="K117" s="126"/>
    </row>
    <row r="118" spans="1:11" s="55" customFormat="1" ht="15" customHeight="1" x14ac:dyDescent="0.25">
      <c r="A118" s="707" t="s">
        <v>27</v>
      </c>
      <c r="B118" s="716" t="s">
        <v>131</v>
      </c>
      <c r="C118" s="717"/>
      <c r="D118" s="717"/>
      <c r="E118" s="717"/>
      <c r="F118" s="717"/>
      <c r="G118" s="717"/>
      <c r="H118" s="717"/>
      <c r="I118" s="717"/>
      <c r="J118" s="717"/>
      <c r="K118" s="718"/>
    </row>
    <row r="119" spans="1:11" s="55" customFormat="1" ht="15" customHeight="1" x14ac:dyDescent="0.25">
      <c r="A119" s="708"/>
      <c r="B119" s="713" t="s">
        <v>132</v>
      </c>
      <c r="C119" s="714"/>
      <c r="D119" s="714"/>
      <c r="E119" s="714"/>
      <c r="F119" s="714"/>
      <c r="G119" s="714"/>
      <c r="H119" s="714"/>
      <c r="I119" s="714"/>
      <c r="J119" s="714"/>
      <c r="K119" s="715"/>
    </row>
    <row r="120" spans="1:11" s="55" customFormat="1" ht="15" customHeight="1" x14ac:dyDescent="0.25">
      <c r="A120" s="106" t="s">
        <v>28</v>
      </c>
      <c r="B120" s="124" t="s">
        <v>301</v>
      </c>
      <c r="C120" s="125"/>
      <c r="D120" s="125"/>
      <c r="E120" s="125"/>
      <c r="F120" s="125"/>
      <c r="G120" s="125"/>
      <c r="H120" s="125"/>
      <c r="I120" s="125"/>
      <c r="J120" s="125"/>
      <c r="K120" s="126"/>
    </row>
    <row r="121" spans="1:11" s="55" customFormat="1" ht="15" customHeight="1" x14ac:dyDescent="0.25">
      <c r="A121" s="707" t="s">
        <v>29</v>
      </c>
      <c r="B121" s="397" t="s">
        <v>287</v>
      </c>
      <c r="C121" s="228"/>
      <c r="D121" s="228"/>
      <c r="E121" s="228"/>
      <c r="F121" s="228"/>
      <c r="G121" s="228"/>
      <c r="H121" s="228"/>
      <c r="I121" s="228"/>
      <c r="J121" s="228"/>
      <c r="K121" s="229"/>
    </row>
    <row r="122" spans="1:11" s="55" customFormat="1" ht="15" customHeight="1" x14ac:dyDescent="0.25">
      <c r="A122" s="709"/>
      <c r="B122" s="121" t="s">
        <v>302</v>
      </c>
      <c r="C122" s="78"/>
      <c r="D122" s="78"/>
      <c r="E122" s="78"/>
      <c r="F122" s="78"/>
      <c r="G122" s="78"/>
      <c r="H122" s="78"/>
      <c r="I122" s="78"/>
      <c r="J122" s="78"/>
      <c r="K122" s="118"/>
    </row>
    <row r="123" spans="1:11" s="55" customFormat="1" ht="15" customHeight="1" x14ac:dyDescent="0.25">
      <c r="A123" s="708"/>
      <c r="B123" s="401" t="s">
        <v>303</v>
      </c>
      <c r="C123" s="82"/>
      <c r="D123" s="82"/>
      <c r="E123" s="82"/>
      <c r="F123" s="82"/>
      <c r="G123" s="82"/>
      <c r="H123" s="82"/>
      <c r="I123" s="82"/>
      <c r="J123" s="82"/>
      <c r="K123" s="80"/>
    </row>
    <row r="124" spans="1:11" s="55" customFormat="1" ht="15" customHeight="1" x14ac:dyDescent="0.25">
      <c r="A124" s="106" t="s">
        <v>36</v>
      </c>
      <c r="B124" s="124" t="s">
        <v>304</v>
      </c>
      <c r="C124" s="125"/>
      <c r="D124" s="125"/>
      <c r="E124" s="125"/>
      <c r="F124" s="125"/>
      <c r="G124" s="125"/>
      <c r="H124" s="125"/>
      <c r="I124" s="125"/>
      <c r="J124" s="125"/>
      <c r="K124" s="126"/>
    </row>
    <row r="125" spans="1:11" s="55" customFormat="1" ht="15" customHeight="1" x14ac:dyDescent="0.25">
      <c r="A125" s="707" t="s">
        <v>37</v>
      </c>
      <c r="B125" s="227" t="s">
        <v>195</v>
      </c>
      <c r="C125" s="228"/>
      <c r="D125" s="228"/>
      <c r="E125" s="228"/>
      <c r="F125" s="228"/>
      <c r="G125" s="228"/>
      <c r="H125" s="228"/>
      <c r="I125" s="228"/>
      <c r="J125" s="228"/>
      <c r="K125" s="229"/>
    </row>
    <row r="126" spans="1:11" s="55" customFormat="1" ht="15" customHeight="1" x14ac:dyDescent="0.25">
      <c r="A126" s="708"/>
      <c r="B126" s="128" t="s">
        <v>196</v>
      </c>
      <c r="C126" s="82"/>
      <c r="D126" s="82"/>
      <c r="E126" s="82"/>
      <c r="F126" s="82"/>
      <c r="G126" s="82"/>
      <c r="H126" s="82"/>
      <c r="I126" s="82"/>
      <c r="J126" s="82"/>
      <c r="K126" s="80"/>
    </row>
    <row r="127" spans="1:11" s="55" customFormat="1" ht="15" customHeight="1" x14ac:dyDescent="0.25">
      <c r="A127" s="106" t="s">
        <v>298</v>
      </c>
      <c r="B127" s="124" t="s">
        <v>305</v>
      </c>
      <c r="C127" s="125"/>
      <c r="D127" s="125"/>
      <c r="E127" s="125"/>
      <c r="F127" s="125"/>
      <c r="G127" s="125"/>
      <c r="H127" s="125"/>
      <c r="I127" s="125"/>
      <c r="J127" s="125"/>
      <c r="K127" s="126"/>
    </row>
    <row r="128" spans="1:11" s="55" customFormat="1" ht="18" customHeight="1" x14ac:dyDescent="0.25">
      <c r="A128" s="231" t="s">
        <v>325</v>
      </c>
      <c r="B128" s="129"/>
      <c r="C128" s="129"/>
      <c r="D128" s="129"/>
      <c r="E128" s="129"/>
      <c r="F128" s="129"/>
      <c r="G128" s="129"/>
      <c r="H128" s="129"/>
      <c r="I128" s="129"/>
      <c r="J128" s="129"/>
      <c r="K128" s="129"/>
    </row>
    <row r="129" spans="1:11" s="55" customFormat="1" ht="15" customHeight="1" x14ac:dyDescent="0.25">
      <c r="A129" s="136"/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</row>
    <row r="130" spans="1:11" s="55" customFormat="1" ht="15" customHeight="1" x14ac:dyDescent="0.25">
      <c r="A130" s="136"/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</row>
    <row r="131" spans="1:11" s="55" customFormat="1" ht="15" customHeight="1" x14ac:dyDescent="0.25">
      <c r="A131" s="136"/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</row>
    <row r="132" spans="1:11" ht="15" hidden="1" customHeight="1" x14ac:dyDescent="0.25">
      <c r="A132" s="51"/>
      <c r="B132" s="51"/>
      <c r="C132" s="51"/>
      <c r="D132" s="51"/>
      <c r="E132" s="51"/>
      <c r="F132" s="51"/>
      <c r="G132" s="51"/>
      <c r="H132" s="51"/>
      <c r="I132" s="51"/>
      <c r="J132" s="51"/>
    </row>
    <row r="151" ht="15" customHeight="1" x14ac:dyDescent="0.25"/>
  </sheetData>
  <sheetProtection sheet="1" objects="1" scenarios="1"/>
  <mergeCells count="19">
    <mergeCell ref="B119:K119"/>
    <mergeCell ref="A121:A123"/>
    <mergeCell ref="A125:A126"/>
    <mergeCell ref="A89:A91"/>
    <mergeCell ref="A92:A98"/>
    <mergeCell ref="A100:A105"/>
    <mergeCell ref="A106:A109"/>
    <mergeCell ref="A118:A119"/>
    <mergeCell ref="B118:K118"/>
    <mergeCell ref="A73:A74"/>
    <mergeCell ref="A75:A76"/>
    <mergeCell ref="A77:A78"/>
    <mergeCell ref="A79:A80"/>
    <mergeCell ref="A83:A85"/>
    <mergeCell ref="A66:A67"/>
    <mergeCell ref="A52:A57"/>
    <mergeCell ref="B56:K56"/>
    <mergeCell ref="A61:A62"/>
    <mergeCell ref="A63:A65"/>
  </mergeCells>
  <printOptions horizontalCentered="1"/>
  <pageMargins left="0" right="0" top="0.25" bottom="0.25" header="0" footer="0"/>
  <pageSetup fitToHeight="2" orientation="portrait" r:id="rId1"/>
  <headerFooter>
    <oddFooter>&amp;C&amp;"Arial,Regular"&amp;10Page &amp;P of &amp;N</oddFooter>
  </headerFooter>
  <rowBreaks count="1" manualBreakCount="1">
    <brk id="68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6CAF0"/>
    <pageSetUpPr fitToPage="1"/>
  </sheetPr>
  <dimension ref="A1:AH129"/>
  <sheetViews>
    <sheetView workbookViewId="0"/>
  </sheetViews>
  <sheetFormatPr defaultColWidth="9.125" defaultRowHeight="12.75" customHeight="1" zeroHeight="1" x14ac:dyDescent="0.25"/>
  <cols>
    <col min="1" max="1" width="8.75" style="155" customWidth="1"/>
    <col min="2" max="10" width="10.75" style="154" customWidth="1"/>
    <col min="11" max="11" width="13.75" style="154" customWidth="1"/>
    <col min="12" max="16384" width="9.125" style="154"/>
  </cols>
  <sheetData>
    <row r="1" spans="1:34" ht="15" customHeight="1" x14ac:dyDescent="0.25">
      <c r="A1" s="152"/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34" ht="18" customHeight="1" x14ac:dyDescent="0.25">
      <c r="A2" s="222" t="s">
        <v>277</v>
      </c>
      <c r="B2" s="223"/>
      <c r="C2" s="223"/>
      <c r="D2" s="223"/>
      <c r="E2" s="223"/>
      <c r="F2" s="223"/>
      <c r="G2" s="223"/>
      <c r="H2" s="223"/>
      <c r="I2" s="223"/>
      <c r="J2" s="223"/>
      <c r="K2" s="224"/>
    </row>
    <row r="3" spans="1:34" ht="18" customHeight="1" x14ac:dyDescent="0.25">
      <c r="A3" s="225" t="s">
        <v>276</v>
      </c>
      <c r="B3" s="223"/>
      <c r="C3" s="223"/>
      <c r="D3" s="223"/>
      <c r="E3" s="223"/>
      <c r="F3" s="223"/>
      <c r="G3" s="223"/>
      <c r="H3" s="223"/>
      <c r="I3" s="223"/>
      <c r="J3" s="223"/>
      <c r="K3" s="224"/>
    </row>
    <row r="4" spans="1:34" ht="8.1" customHeight="1" x14ac:dyDescent="0.25">
      <c r="A4" s="152"/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34" ht="14.1" customHeight="1" x14ac:dyDescent="0.25">
      <c r="A5" s="152" t="s">
        <v>115</v>
      </c>
      <c r="B5" s="153"/>
      <c r="C5" s="153"/>
      <c r="D5" s="153"/>
      <c r="E5" s="153"/>
      <c r="F5" s="153"/>
      <c r="G5" s="153"/>
      <c r="H5" s="153"/>
      <c r="I5" s="153"/>
      <c r="J5" s="153"/>
      <c r="K5" s="153"/>
    </row>
    <row r="6" spans="1:34" ht="14.1" customHeight="1" x14ac:dyDescent="0.25">
      <c r="A6" s="152" t="s">
        <v>116</v>
      </c>
      <c r="B6" s="153"/>
      <c r="C6" s="153"/>
      <c r="D6" s="153"/>
      <c r="E6" s="153"/>
      <c r="F6" s="153"/>
      <c r="G6" s="153"/>
      <c r="H6" s="153"/>
      <c r="I6" s="153"/>
      <c r="J6" s="153"/>
      <c r="K6" s="153"/>
    </row>
    <row r="7" spans="1:34" ht="8.1" customHeight="1" x14ac:dyDescent="0.25">
      <c r="A7" s="152"/>
      <c r="B7" s="153"/>
      <c r="C7" s="153"/>
      <c r="D7" s="153"/>
      <c r="E7" s="153"/>
      <c r="F7" s="153"/>
      <c r="G7" s="153"/>
      <c r="H7" s="153"/>
      <c r="I7" s="153"/>
      <c r="J7" s="153"/>
      <c r="K7" s="153"/>
    </row>
    <row r="8" spans="1:34" ht="14.1" customHeight="1" x14ac:dyDescent="0.25">
      <c r="A8" s="152" t="s">
        <v>211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</row>
    <row r="9" spans="1:34" ht="14.1" customHeight="1" x14ac:dyDescent="0.25">
      <c r="A9" s="152" t="s">
        <v>212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</row>
    <row r="10" spans="1:34" ht="14.1" customHeight="1" x14ac:dyDescent="0.25">
      <c r="A10" s="152" t="s">
        <v>214</v>
      </c>
      <c r="B10" s="153"/>
      <c r="C10" s="153"/>
      <c r="D10" s="153"/>
      <c r="E10" s="153"/>
      <c r="F10" s="153"/>
      <c r="G10" s="153"/>
      <c r="H10" s="153"/>
      <c r="I10" s="153"/>
      <c r="J10" s="153"/>
      <c r="K10" s="153"/>
    </row>
    <row r="11" spans="1:34" ht="14.1" customHeight="1" x14ac:dyDescent="0.25">
      <c r="A11" s="152" t="s">
        <v>213</v>
      </c>
      <c r="B11" s="153"/>
      <c r="C11" s="153"/>
      <c r="D11" s="153"/>
      <c r="E11" s="153"/>
      <c r="F11" s="153"/>
      <c r="G11" s="153"/>
      <c r="H11" s="153"/>
      <c r="I11" s="153"/>
      <c r="J11" s="153"/>
      <c r="K11" s="153"/>
    </row>
    <row r="12" spans="1:34" ht="8.1" customHeight="1" x14ac:dyDescent="0.25">
      <c r="A12" s="152"/>
      <c r="B12" s="153"/>
      <c r="C12" s="153"/>
      <c r="D12" s="153"/>
      <c r="E12" s="153"/>
      <c r="F12" s="153"/>
      <c r="G12" s="153"/>
      <c r="H12" s="153"/>
      <c r="I12" s="153"/>
      <c r="J12" s="153"/>
      <c r="K12" s="153"/>
    </row>
    <row r="13" spans="1:34" s="43" customFormat="1" ht="15" customHeight="1" x14ac:dyDescent="0.25">
      <c r="A13" s="41" t="s">
        <v>290</v>
      </c>
      <c r="B13" s="41"/>
      <c r="C13" s="41"/>
      <c r="D13" s="41"/>
      <c r="E13" s="41"/>
      <c r="F13" s="41"/>
      <c r="G13" s="41"/>
      <c r="H13" s="41"/>
      <c r="I13" s="41"/>
      <c r="J13" s="39"/>
      <c r="K13" s="153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</row>
    <row r="14" spans="1:34" s="43" customFormat="1" ht="15" customHeight="1" x14ac:dyDescent="0.25">
      <c r="A14" s="41" t="s">
        <v>291</v>
      </c>
      <c r="B14" s="41"/>
      <c r="C14" s="41"/>
      <c r="D14" s="41"/>
      <c r="E14" s="41"/>
      <c r="F14" s="41"/>
      <c r="G14" s="41"/>
      <c r="H14" s="41"/>
      <c r="I14" s="41"/>
      <c r="J14" s="39"/>
      <c r="K14" s="153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</row>
    <row r="15" spans="1:34" s="43" customFormat="1" ht="8.1" customHeight="1" x14ac:dyDescent="0.25">
      <c r="A15" s="41"/>
      <c r="B15" s="41"/>
      <c r="C15" s="41"/>
      <c r="D15" s="41"/>
      <c r="E15" s="41"/>
      <c r="F15" s="41"/>
      <c r="G15" s="41"/>
      <c r="H15" s="41"/>
      <c r="I15" s="41"/>
      <c r="J15" s="39"/>
      <c r="K15" s="153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</row>
    <row r="16" spans="1:34" ht="16.5" customHeight="1" x14ac:dyDescent="0.25">
      <c r="A16" s="152" t="s">
        <v>326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</row>
    <row r="17" spans="1:11" ht="15.75" customHeight="1" x14ac:dyDescent="0.25">
      <c r="A17" s="152" t="s">
        <v>329</v>
      </c>
      <c r="B17" s="153"/>
      <c r="C17" s="153"/>
      <c r="D17" s="153"/>
      <c r="E17" s="153"/>
      <c r="F17" s="153"/>
      <c r="G17" s="153"/>
      <c r="H17" s="153"/>
      <c r="I17" s="153"/>
      <c r="J17" s="153"/>
      <c r="K17" s="153"/>
    </row>
    <row r="18" spans="1:11" ht="8.1" customHeight="1" x14ac:dyDescent="0.25">
      <c r="A18" s="152"/>
      <c r="B18" s="153"/>
      <c r="C18" s="153"/>
      <c r="D18" s="153"/>
      <c r="E18" s="153"/>
      <c r="F18" s="153"/>
      <c r="G18" s="153"/>
      <c r="H18" s="153"/>
      <c r="I18" s="153"/>
      <c r="J18" s="153"/>
      <c r="K18" s="153"/>
    </row>
    <row r="19" spans="1:11" s="155" customFormat="1" ht="15.9" customHeight="1" x14ac:dyDescent="0.25">
      <c r="A19" s="152" t="s">
        <v>40</v>
      </c>
      <c r="B19" s="152"/>
      <c r="C19" s="152" t="s">
        <v>294</v>
      </c>
      <c r="D19" s="152"/>
      <c r="E19" s="152"/>
      <c r="F19" s="152"/>
      <c r="G19" s="152"/>
      <c r="H19" s="152"/>
      <c r="I19" s="152"/>
      <c r="J19" s="152"/>
      <c r="K19" s="152"/>
    </row>
    <row r="20" spans="1:11" s="155" customFormat="1" ht="15.9" customHeight="1" x14ac:dyDescent="0.25">
      <c r="A20" s="152" t="s">
        <v>41</v>
      </c>
      <c r="B20" s="152"/>
      <c r="C20" s="152" t="s">
        <v>50</v>
      </c>
      <c r="D20" s="152"/>
      <c r="E20" s="152"/>
      <c r="F20" s="152"/>
      <c r="G20" s="152"/>
      <c r="H20" s="152"/>
      <c r="I20" s="152"/>
      <c r="J20" s="152"/>
      <c r="K20" s="152"/>
    </row>
    <row r="21" spans="1:11" s="155" customFormat="1" ht="15.9" customHeight="1" x14ac:dyDescent="0.25">
      <c r="A21" s="152" t="s">
        <v>42</v>
      </c>
      <c r="B21" s="152"/>
      <c r="C21" s="152" t="s">
        <v>158</v>
      </c>
      <c r="D21" s="152"/>
      <c r="E21" s="152"/>
      <c r="F21" s="152"/>
      <c r="G21" s="152"/>
      <c r="H21" s="230"/>
      <c r="I21" s="152"/>
      <c r="J21" s="152"/>
      <c r="K21" s="152"/>
    </row>
    <row r="22" spans="1:11" s="155" customFormat="1" ht="15.9" customHeight="1" x14ac:dyDescent="0.25">
      <c r="A22" s="152" t="s">
        <v>43</v>
      </c>
      <c r="B22" s="152"/>
      <c r="C22" s="152" t="s">
        <v>44</v>
      </c>
      <c r="D22" s="152"/>
      <c r="E22" s="152"/>
      <c r="F22" s="152"/>
      <c r="G22" s="152"/>
      <c r="H22" s="152"/>
      <c r="I22" s="152"/>
      <c r="J22" s="152"/>
      <c r="K22" s="152"/>
    </row>
    <row r="23" spans="1:11" ht="8.1" customHeight="1" x14ac:dyDescent="0.25">
      <c r="A23" s="152"/>
      <c r="B23" s="153"/>
      <c r="C23" s="153"/>
      <c r="D23" s="153"/>
      <c r="E23" s="153"/>
      <c r="F23" s="153"/>
      <c r="G23" s="153"/>
      <c r="H23" s="153"/>
      <c r="I23" s="153"/>
      <c r="J23" s="153"/>
      <c r="K23" s="153"/>
    </row>
    <row r="24" spans="1:11" ht="15.9" customHeight="1" x14ac:dyDescent="0.25">
      <c r="A24" s="152" t="s">
        <v>51</v>
      </c>
      <c r="B24" s="153"/>
      <c r="C24" s="152" t="s">
        <v>207</v>
      </c>
      <c r="D24" s="153"/>
      <c r="E24" s="153"/>
      <c r="F24" s="153"/>
      <c r="G24" s="153"/>
      <c r="H24" s="153"/>
      <c r="I24" s="153"/>
      <c r="J24" s="153"/>
      <c r="K24" s="153"/>
    </row>
    <row r="25" spans="1:11" ht="15.9" customHeight="1" x14ac:dyDescent="0.25">
      <c r="A25" s="152" t="s">
        <v>52</v>
      </c>
      <c r="B25" s="153"/>
      <c r="C25" s="152" t="s">
        <v>53</v>
      </c>
      <c r="D25" s="153"/>
      <c r="E25" s="153"/>
      <c r="F25" s="153"/>
      <c r="G25" s="153"/>
      <c r="H25" s="153"/>
      <c r="I25" s="153"/>
      <c r="J25" s="153"/>
      <c r="K25" s="153"/>
    </row>
    <row r="26" spans="1:11" ht="8.1" customHeight="1" x14ac:dyDescent="0.25">
      <c r="A26" s="152"/>
      <c r="B26" s="153"/>
      <c r="C26" s="153"/>
      <c r="D26" s="153"/>
      <c r="E26" s="153"/>
      <c r="F26" s="153"/>
      <c r="G26" s="153"/>
      <c r="H26" s="153"/>
      <c r="I26" s="153"/>
      <c r="J26" s="153"/>
      <c r="K26" s="153"/>
    </row>
    <row r="27" spans="1:11" ht="17.25" customHeight="1" x14ac:dyDescent="0.25">
      <c r="A27" s="156" t="s">
        <v>225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</row>
    <row r="28" spans="1:11" ht="16.5" customHeight="1" x14ac:dyDescent="0.25">
      <c r="A28" s="157" t="s">
        <v>224</v>
      </c>
      <c r="B28" s="153"/>
      <c r="C28" s="153"/>
      <c r="D28" s="153"/>
      <c r="E28" s="153"/>
      <c r="F28" s="153"/>
      <c r="G28" s="158"/>
      <c r="H28" s="153"/>
      <c r="I28" s="153"/>
      <c r="J28" s="153"/>
      <c r="K28" s="153"/>
    </row>
    <row r="29" spans="1:11" ht="8.1" customHeight="1" x14ac:dyDescent="0.25">
      <c r="A29" s="152"/>
      <c r="B29" s="153"/>
      <c r="C29" s="153"/>
      <c r="D29" s="153"/>
      <c r="E29" s="153"/>
      <c r="F29" s="153"/>
      <c r="G29" s="153"/>
      <c r="H29" s="153"/>
      <c r="I29" s="153"/>
      <c r="J29" s="153"/>
      <c r="K29" s="153"/>
    </row>
    <row r="30" spans="1:11" s="40" customFormat="1" ht="15" customHeight="1" x14ac:dyDescent="0.25">
      <c r="A30" s="50" t="s">
        <v>216</v>
      </c>
      <c r="B30" s="49"/>
      <c r="C30" s="49"/>
      <c r="D30" s="49"/>
      <c r="E30" s="49"/>
      <c r="F30" s="49"/>
      <c r="G30" s="49"/>
      <c r="H30" s="49"/>
      <c r="I30" s="49"/>
      <c r="J30" s="49"/>
      <c r="K30" s="153"/>
    </row>
    <row r="31" spans="1:11" s="40" customFormat="1" ht="15" customHeight="1" x14ac:dyDescent="0.25">
      <c r="A31" s="50" t="s">
        <v>215</v>
      </c>
      <c r="B31" s="49"/>
      <c r="C31" s="49"/>
      <c r="D31" s="49"/>
      <c r="E31" s="49"/>
      <c r="F31" s="49"/>
      <c r="G31" s="49"/>
      <c r="H31" s="49"/>
      <c r="I31" s="49"/>
      <c r="J31" s="49"/>
      <c r="K31" s="153"/>
    </row>
    <row r="32" spans="1:11" s="40" customFormat="1" ht="8.1" customHeight="1" x14ac:dyDescent="0.25">
      <c r="A32" s="38"/>
      <c r="B32" s="39"/>
      <c r="C32" s="39"/>
      <c r="D32" s="39"/>
      <c r="E32" s="39"/>
      <c r="F32" s="39"/>
      <c r="G32" s="39"/>
      <c r="H32" s="39"/>
      <c r="I32" s="39"/>
      <c r="J32" s="39"/>
      <c r="K32" s="153"/>
    </row>
    <row r="33" spans="1:11" ht="15" customHeight="1" x14ac:dyDescent="0.25">
      <c r="A33" s="152" t="s">
        <v>54</v>
      </c>
      <c r="B33" s="153"/>
      <c r="C33" s="153"/>
      <c r="D33" s="153"/>
      <c r="E33" s="153"/>
      <c r="F33" s="153"/>
      <c r="G33" s="153"/>
      <c r="H33" s="153"/>
      <c r="I33" s="153"/>
      <c r="J33" s="153"/>
      <c r="K33" s="153"/>
    </row>
    <row r="34" spans="1:11" ht="15" customHeight="1" x14ac:dyDescent="0.25">
      <c r="A34" s="152" t="s">
        <v>117</v>
      </c>
      <c r="B34" s="153"/>
      <c r="C34" s="153"/>
      <c r="D34" s="153"/>
      <c r="E34" s="153"/>
      <c r="F34" s="153"/>
      <c r="G34" s="153"/>
      <c r="H34" s="153"/>
      <c r="I34" s="153"/>
      <c r="J34" s="153"/>
      <c r="K34" s="153"/>
    </row>
    <row r="35" spans="1:11" ht="8.1" customHeight="1" x14ac:dyDescent="0.25">
      <c r="A35" s="152"/>
      <c r="B35" s="153"/>
      <c r="C35" s="153"/>
      <c r="D35" s="153"/>
      <c r="E35" s="153"/>
      <c r="F35" s="153"/>
      <c r="G35" s="153"/>
      <c r="H35" s="153"/>
      <c r="I35" s="153"/>
      <c r="J35" s="153"/>
      <c r="K35" s="153"/>
    </row>
    <row r="36" spans="1:11" ht="16.5" customHeight="1" x14ac:dyDescent="0.25">
      <c r="A36" s="216" t="s">
        <v>55</v>
      </c>
      <c r="B36" s="159"/>
      <c r="C36" s="159"/>
      <c r="D36" s="159"/>
      <c r="E36" s="160"/>
      <c r="F36" s="160"/>
      <c r="G36" s="160"/>
      <c r="H36" s="160"/>
      <c r="I36" s="160"/>
      <c r="J36" s="160"/>
      <c r="K36" s="161"/>
    </row>
    <row r="37" spans="1:11" ht="15" customHeight="1" x14ac:dyDescent="0.25">
      <c r="A37" s="162"/>
      <c r="B37" s="163" t="s">
        <v>208</v>
      </c>
      <c r="C37" s="164"/>
      <c r="D37" s="164"/>
      <c r="E37" s="164"/>
      <c r="F37" s="164"/>
      <c r="G37" s="164"/>
      <c r="H37" s="164"/>
      <c r="I37" s="164"/>
      <c r="J37" s="164"/>
      <c r="K37" s="165"/>
    </row>
    <row r="38" spans="1:11" ht="17.25" customHeight="1" x14ac:dyDescent="0.25">
      <c r="A38" s="162"/>
      <c r="B38" s="163" t="s">
        <v>209</v>
      </c>
      <c r="C38" s="164"/>
      <c r="D38" s="164"/>
      <c r="E38" s="164"/>
      <c r="F38" s="164"/>
      <c r="G38" s="164"/>
      <c r="H38" s="164"/>
      <c r="I38" s="164"/>
      <c r="J38" s="164"/>
      <c r="K38" s="165"/>
    </row>
    <row r="39" spans="1:11" ht="6" customHeight="1" x14ac:dyDescent="0.25">
      <c r="A39" s="162"/>
      <c r="B39" s="163"/>
      <c r="C39" s="164"/>
      <c r="D39" s="164"/>
      <c r="E39" s="164"/>
      <c r="F39" s="164"/>
      <c r="G39" s="164"/>
      <c r="H39" s="164"/>
      <c r="I39" s="164"/>
      <c r="J39" s="164"/>
      <c r="K39" s="165"/>
    </row>
    <row r="40" spans="1:11" ht="15" customHeight="1" x14ac:dyDescent="0.25">
      <c r="A40" s="162"/>
      <c r="B40" s="719" t="s">
        <v>210</v>
      </c>
      <c r="C40" s="720"/>
      <c r="D40" s="720"/>
      <c r="E40" s="720"/>
      <c r="F40" s="720"/>
      <c r="G40" s="720"/>
      <c r="H40" s="720"/>
      <c r="I40" s="720"/>
      <c r="J40" s="720"/>
      <c r="K40" s="721"/>
    </row>
    <row r="41" spans="1:11" ht="15" customHeight="1" x14ac:dyDescent="0.25">
      <c r="A41" s="166"/>
      <c r="B41" s="722" t="s">
        <v>118</v>
      </c>
      <c r="C41" s="723"/>
      <c r="D41" s="723"/>
      <c r="E41" s="723"/>
      <c r="F41" s="723"/>
      <c r="G41" s="723"/>
      <c r="H41" s="723"/>
      <c r="I41" s="723"/>
      <c r="J41" s="723"/>
      <c r="K41" s="724"/>
    </row>
    <row r="42" spans="1:11" ht="8.1" customHeight="1" x14ac:dyDescent="0.25">
      <c r="A42" s="167"/>
      <c r="B42" s="167"/>
      <c r="C42" s="153"/>
      <c r="D42" s="153"/>
      <c r="E42" s="153"/>
      <c r="F42" s="153"/>
      <c r="G42" s="153"/>
      <c r="H42" s="153"/>
      <c r="I42" s="153"/>
      <c r="J42" s="153"/>
      <c r="K42" s="153"/>
    </row>
    <row r="43" spans="1:11" s="171" customFormat="1" ht="15.9" customHeight="1" x14ac:dyDescent="0.25">
      <c r="A43" s="725" t="s">
        <v>9</v>
      </c>
      <c r="B43" s="168" t="s">
        <v>308</v>
      </c>
      <c r="C43" s="169"/>
      <c r="D43" s="169"/>
      <c r="E43" s="169"/>
      <c r="F43" s="169"/>
      <c r="G43" s="169"/>
      <c r="H43" s="169"/>
      <c r="I43" s="169"/>
      <c r="J43" s="169"/>
      <c r="K43" s="170"/>
    </row>
    <row r="44" spans="1:11" s="171" customFormat="1" ht="15.9" customHeight="1" x14ac:dyDescent="0.25">
      <c r="A44" s="726"/>
      <c r="B44" s="172" t="s">
        <v>220</v>
      </c>
      <c r="C44" s="173"/>
      <c r="D44" s="173"/>
      <c r="E44" s="173"/>
      <c r="F44" s="173"/>
      <c r="G44" s="173"/>
      <c r="H44" s="173"/>
      <c r="I44" s="173"/>
      <c r="J44" s="173"/>
      <c r="K44" s="174"/>
    </row>
    <row r="45" spans="1:11" s="171" customFormat="1" ht="15.9" customHeight="1" x14ac:dyDescent="0.25">
      <c r="A45" s="175" t="s">
        <v>2</v>
      </c>
      <c r="B45" s="176" t="s">
        <v>119</v>
      </c>
      <c r="C45" s="176"/>
      <c r="D45" s="176"/>
      <c r="E45" s="176"/>
      <c r="F45" s="176"/>
      <c r="G45" s="176"/>
      <c r="H45" s="176"/>
      <c r="I45" s="176"/>
      <c r="J45" s="176"/>
      <c r="K45" s="177"/>
    </row>
    <row r="46" spans="1:11" s="171" customFormat="1" ht="15.9" customHeight="1" x14ac:dyDescent="0.25">
      <c r="A46" s="178" t="s">
        <v>3</v>
      </c>
      <c r="B46" s="169" t="s">
        <v>227</v>
      </c>
      <c r="C46" s="169"/>
      <c r="D46" s="169"/>
      <c r="E46" s="169"/>
      <c r="F46" s="169"/>
      <c r="G46" s="169"/>
      <c r="H46" s="169"/>
      <c r="I46" s="169"/>
      <c r="J46" s="169"/>
      <c r="K46" s="170"/>
    </row>
    <row r="47" spans="1:11" s="171" customFormat="1" ht="15.9" customHeight="1" x14ac:dyDescent="0.25">
      <c r="A47" s="179"/>
      <c r="B47" s="180" t="s">
        <v>134</v>
      </c>
      <c r="C47" s="173"/>
      <c r="D47" s="173"/>
      <c r="E47" s="173"/>
      <c r="F47" s="173"/>
      <c r="G47" s="173"/>
      <c r="H47" s="173"/>
      <c r="I47" s="173"/>
      <c r="J47" s="173"/>
      <c r="K47" s="174"/>
    </row>
    <row r="48" spans="1:11" s="171" customFormat="1" ht="15.9" customHeight="1" x14ac:dyDescent="0.25">
      <c r="A48" s="725" t="s">
        <v>4</v>
      </c>
      <c r="B48" s="169" t="s">
        <v>226</v>
      </c>
      <c r="C48" s="169"/>
      <c r="D48" s="169"/>
      <c r="E48" s="169"/>
      <c r="F48" s="169"/>
      <c r="G48" s="169"/>
      <c r="H48" s="169"/>
      <c r="I48" s="169"/>
      <c r="J48" s="169"/>
      <c r="K48" s="170"/>
    </row>
    <row r="49" spans="1:11" s="171" customFormat="1" ht="15.9" customHeight="1" x14ac:dyDescent="0.25">
      <c r="A49" s="728"/>
      <c r="B49" s="180" t="s">
        <v>221</v>
      </c>
      <c r="C49" s="173"/>
      <c r="D49" s="173"/>
      <c r="E49" s="173"/>
      <c r="F49" s="173"/>
      <c r="G49" s="173"/>
      <c r="H49" s="173"/>
      <c r="I49" s="173"/>
      <c r="J49" s="173"/>
      <c r="K49" s="174"/>
    </row>
    <row r="50" spans="1:11" s="171" customFormat="1" ht="15.9" customHeight="1" x14ac:dyDescent="0.25">
      <c r="A50" s="725" t="s">
        <v>5</v>
      </c>
      <c r="B50" s="169" t="s">
        <v>228</v>
      </c>
      <c r="C50" s="169"/>
      <c r="D50" s="169"/>
      <c r="E50" s="169"/>
      <c r="F50" s="169"/>
      <c r="G50" s="169"/>
      <c r="H50" s="169"/>
      <c r="I50" s="169"/>
      <c r="J50" s="169"/>
      <c r="K50" s="170"/>
    </row>
    <row r="51" spans="1:11" s="171" customFormat="1" ht="15.9" customHeight="1" x14ac:dyDescent="0.25">
      <c r="A51" s="728"/>
      <c r="B51" s="180" t="s">
        <v>221</v>
      </c>
      <c r="C51" s="173"/>
      <c r="D51" s="173"/>
      <c r="E51" s="173"/>
      <c r="F51" s="173"/>
      <c r="G51" s="173"/>
      <c r="H51" s="173"/>
      <c r="I51" s="173"/>
      <c r="J51" s="173"/>
      <c r="K51" s="174"/>
    </row>
    <row r="52" spans="1:11" s="171" customFormat="1" ht="15.9" customHeight="1" x14ac:dyDescent="0.25">
      <c r="A52" s="725" t="s">
        <v>6</v>
      </c>
      <c r="B52" s="185" t="s">
        <v>219</v>
      </c>
      <c r="C52" s="185"/>
      <c r="D52" s="185"/>
      <c r="E52" s="185"/>
      <c r="F52" s="185"/>
      <c r="G52" s="185"/>
      <c r="H52" s="185"/>
      <c r="I52" s="185"/>
      <c r="J52" s="185"/>
      <c r="K52" s="186"/>
    </row>
    <row r="53" spans="1:11" s="171" customFormat="1" ht="15.9" customHeight="1" x14ac:dyDescent="0.25">
      <c r="A53" s="728"/>
      <c r="B53" s="173" t="s">
        <v>218</v>
      </c>
      <c r="C53" s="173"/>
      <c r="D53" s="173"/>
      <c r="E53" s="173"/>
      <c r="F53" s="173"/>
      <c r="G53" s="173"/>
      <c r="H53" s="173"/>
      <c r="I53" s="173"/>
      <c r="J53" s="173"/>
      <c r="K53" s="174"/>
    </row>
    <row r="54" spans="1:11" s="171" customFormat="1" ht="15.9" customHeight="1" x14ac:dyDescent="0.25">
      <c r="A54" s="175" t="s">
        <v>45</v>
      </c>
      <c r="B54" s="176" t="s">
        <v>120</v>
      </c>
      <c r="C54" s="176"/>
      <c r="D54" s="176"/>
      <c r="E54" s="176"/>
      <c r="F54" s="176"/>
      <c r="G54" s="176"/>
      <c r="H54" s="176"/>
      <c r="I54" s="176"/>
      <c r="J54" s="176"/>
      <c r="K54" s="177"/>
    </row>
    <row r="55" spans="1:11" s="171" customFormat="1" ht="15.9" customHeight="1" x14ac:dyDescent="0.25">
      <c r="A55" s="725" t="s">
        <v>46</v>
      </c>
      <c r="B55" s="168" t="s">
        <v>223</v>
      </c>
      <c r="C55" s="169"/>
      <c r="D55" s="169"/>
      <c r="E55" s="169"/>
      <c r="F55" s="169"/>
      <c r="G55" s="169"/>
      <c r="H55" s="169"/>
      <c r="I55" s="169"/>
      <c r="J55" s="169"/>
      <c r="K55" s="170"/>
    </row>
    <row r="56" spans="1:11" s="171" customFormat="1" ht="15.9" customHeight="1" x14ac:dyDescent="0.25">
      <c r="A56" s="727"/>
      <c r="B56" s="172" t="s">
        <v>222</v>
      </c>
      <c r="C56" s="173"/>
      <c r="D56" s="173"/>
      <c r="E56" s="173"/>
      <c r="F56" s="173"/>
      <c r="G56" s="173"/>
      <c r="H56" s="173"/>
      <c r="I56" s="173"/>
      <c r="J56" s="173"/>
      <c r="K56" s="174"/>
    </row>
    <row r="57" spans="1:11" ht="13.2" x14ac:dyDescent="0.25">
      <c r="A57" s="153"/>
      <c r="B57" s="152"/>
      <c r="C57" s="153"/>
      <c r="D57" s="153"/>
      <c r="E57" s="153"/>
      <c r="F57" s="153"/>
      <c r="G57" s="153"/>
      <c r="H57" s="153"/>
      <c r="I57" s="153"/>
      <c r="J57" s="153"/>
      <c r="K57" s="153"/>
    </row>
    <row r="58" spans="1:11" ht="15.9" customHeight="1" x14ac:dyDescent="0.3">
      <c r="A58" s="181" t="s">
        <v>217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</row>
    <row r="59" spans="1:11" ht="18.75" customHeight="1" x14ac:dyDescent="0.25">
      <c r="A59" s="182" t="s">
        <v>310</v>
      </c>
      <c r="B59" s="153"/>
      <c r="C59" s="153"/>
      <c r="D59" s="153"/>
      <c r="E59" s="153"/>
      <c r="F59" s="153"/>
      <c r="G59" s="153"/>
      <c r="H59" s="153"/>
      <c r="I59" s="153"/>
      <c r="J59" s="153"/>
      <c r="K59" s="153"/>
    </row>
    <row r="60" spans="1:11" ht="12.15" customHeight="1" x14ac:dyDescent="0.25">
      <c r="A60" s="183"/>
      <c r="B60" s="153"/>
      <c r="C60" s="153"/>
      <c r="D60" s="153"/>
      <c r="E60" s="153"/>
      <c r="F60" s="153"/>
      <c r="G60" s="153"/>
      <c r="H60" s="153"/>
      <c r="I60" s="153"/>
      <c r="J60" s="153"/>
      <c r="K60" s="153"/>
    </row>
    <row r="61" spans="1:11" ht="15.9" customHeight="1" x14ac:dyDescent="0.3">
      <c r="A61" s="181" t="s">
        <v>296</v>
      </c>
      <c r="B61" s="153"/>
      <c r="C61" s="153"/>
      <c r="D61" s="153"/>
      <c r="E61" s="153"/>
      <c r="F61" s="153"/>
      <c r="G61" s="153"/>
      <c r="H61" s="153"/>
      <c r="I61" s="153"/>
      <c r="J61" s="153"/>
      <c r="K61" s="153"/>
    </row>
    <row r="62" spans="1:11" ht="13.2" x14ac:dyDescent="0.25">
      <c r="A62" s="152"/>
      <c r="B62" s="153"/>
      <c r="C62" s="153"/>
      <c r="D62" s="153"/>
      <c r="E62" s="153"/>
      <c r="F62" s="153"/>
      <c r="G62" s="153"/>
      <c r="H62" s="153"/>
      <c r="I62" s="153"/>
      <c r="J62" s="153"/>
      <c r="K62" s="153"/>
    </row>
    <row r="63" spans="1:11" ht="12.9" customHeight="1" x14ac:dyDescent="0.25">
      <c r="A63" s="184" t="s">
        <v>327</v>
      </c>
      <c r="B63" s="153"/>
      <c r="C63" s="153"/>
      <c r="D63" s="153"/>
      <c r="E63" s="153"/>
      <c r="F63" s="153"/>
      <c r="G63" s="153"/>
      <c r="H63" s="153"/>
      <c r="I63" s="153"/>
      <c r="J63" s="153"/>
      <c r="K63" s="153"/>
    </row>
    <row r="64" spans="1:11" ht="13.2" x14ac:dyDescent="0.25"/>
    <row r="65" ht="13.2" x14ac:dyDescent="0.25"/>
    <row r="66" ht="13.2" x14ac:dyDescent="0.25"/>
    <row r="67" ht="13.2" hidden="1" x14ac:dyDescent="0.25"/>
    <row r="68" ht="13.2" hidden="1" x14ac:dyDescent="0.25"/>
    <row r="69" ht="13.2" hidden="1" x14ac:dyDescent="0.25"/>
    <row r="70" ht="13.2" hidden="1" x14ac:dyDescent="0.25"/>
    <row r="71" ht="13.2" hidden="1" x14ac:dyDescent="0.25"/>
    <row r="72" ht="13.2" hidden="1" x14ac:dyDescent="0.25"/>
    <row r="73" ht="13.2" hidden="1" x14ac:dyDescent="0.25"/>
    <row r="74" ht="13.2" hidden="1" x14ac:dyDescent="0.25"/>
    <row r="75" ht="13.2" hidden="1" x14ac:dyDescent="0.25"/>
    <row r="76" ht="13.2" hidden="1" x14ac:dyDescent="0.25"/>
    <row r="77" ht="13.2" hidden="1" x14ac:dyDescent="0.25"/>
    <row r="78" ht="13.2" hidden="1" x14ac:dyDescent="0.25"/>
    <row r="79" ht="13.2" hidden="1" x14ac:dyDescent="0.25"/>
    <row r="80" ht="13.2" hidden="1" x14ac:dyDescent="0.25"/>
    <row r="81" ht="13.2" hidden="1" x14ac:dyDescent="0.25"/>
    <row r="82" ht="13.2" hidden="1" x14ac:dyDescent="0.25"/>
    <row r="83" ht="13.2" hidden="1" x14ac:dyDescent="0.25"/>
    <row r="84" ht="13.2" hidden="1" x14ac:dyDescent="0.25"/>
    <row r="85" ht="13.2" hidden="1" x14ac:dyDescent="0.25"/>
    <row r="86" ht="13.2" hidden="1" x14ac:dyDescent="0.25"/>
    <row r="87" ht="13.2" hidden="1" x14ac:dyDescent="0.25"/>
    <row r="88" ht="13.2" hidden="1" x14ac:dyDescent="0.25"/>
    <row r="89" ht="13.2" hidden="1" x14ac:dyDescent="0.25"/>
    <row r="90" ht="13.2" hidden="1" x14ac:dyDescent="0.25"/>
    <row r="91" ht="13.2" hidden="1" x14ac:dyDescent="0.25"/>
    <row r="92" ht="13.2" hidden="1" x14ac:dyDescent="0.25"/>
    <row r="93" ht="13.2" hidden="1" x14ac:dyDescent="0.25"/>
    <row r="94" ht="13.2" hidden="1" x14ac:dyDescent="0.25"/>
    <row r="95" ht="13.2" hidden="1" x14ac:dyDescent="0.25"/>
    <row r="96" ht="13.2" hidden="1" x14ac:dyDescent="0.25"/>
    <row r="97" ht="13.2" hidden="1" x14ac:dyDescent="0.25"/>
    <row r="98" ht="13.2" hidden="1" x14ac:dyDescent="0.25"/>
    <row r="99" ht="13.2" hidden="1" x14ac:dyDescent="0.25"/>
    <row r="100" ht="13.2" hidden="1" x14ac:dyDescent="0.25"/>
    <row r="101" ht="13.2" hidden="1" x14ac:dyDescent="0.25"/>
    <row r="102" ht="13.2" hidden="1" x14ac:dyDescent="0.25"/>
    <row r="103" ht="13.2" hidden="1" x14ac:dyDescent="0.25"/>
    <row r="104" ht="13.2" hidden="1" x14ac:dyDescent="0.25"/>
    <row r="105" ht="13.2" hidden="1" x14ac:dyDescent="0.25"/>
    <row r="106" ht="13.2" hidden="1" x14ac:dyDescent="0.25"/>
    <row r="107" ht="13.2" hidden="1" x14ac:dyDescent="0.25"/>
    <row r="108" ht="13.2" hidden="1" x14ac:dyDescent="0.25"/>
    <row r="109" ht="13.2" hidden="1" x14ac:dyDescent="0.25"/>
    <row r="110" ht="13.2" hidden="1" x14ac:dyDescent="0.25"/>
    <row r="111" ht="13.2" hidden="1" x14ac:dyDescent="0.25"/>
    <row r="112" ht="13.2" hidden="1" x14ac:dyDescent="0.25"/>
    <row r="113" ht="13.2" hidden="1" x14ac:dyDescent="0.25"/>
    <row r="114" ht="13.2" hidden="1" x14ac:dyDescent="0.25"/>
    <row r="115" ht="13.2" hidden="1" x14ac:dyDescent="0.25"/>
    <row r="116" ht="13.2" hidden="1" x14ac:dyDescent="0.25"/>
    <row r="117" ht="13.2" hidden="1" x14ac:dyDescent="0.25"/>
    <row r="118" ht="13.2" hidden="1" x14ac:dyDescent="0.25"/>
    <row r="119" ht="13.2" hidden="1" x14ac:dyDescent="0.25"/>
    <row r="120" ht="13.2" hidden="1" x14ac:dyDescent="0.25"/>
    <row r="121" ht="13.2" hidden="1" x14ac:dyDescent="0.25"/>
    <row r="122" ht="13.2" hidden="1" x14ac:dyDescent="0.25"/>
    <row r="123" ht="13.2" hidden="1" x14ac:dyDescent="0.25"/>
    <row r="124" ht="13.2" hidden="1" x14ac:dyDescent="0.25"/>
    <row r="125" ht="13.2" hidden="1" x14ac:dyDescent="0.25"/>
    <row r="126" ht="13.2" hidden="1" x14ac:dyDescent="0.25"/>
    <row r="127" ht="13.2" hidden="1" x14ac:dyDescent="0.25"/>
    <row r="128" ht="13.2" hidden="1" x14ac:dyDescent="0.25"/>
    <row r="129" ht="13.2" hidden="1" x14ac:dyDescent="0.25"/>
  </sheetData>
  <sheetProtection sheet="1" objects="1" scenarios="1"/>
  <mergeCells count="7">
    <mergeCell ref="B40:K40"/>
    <mergeCell ref="B41:K41"/>
    <mergeCell ref="A43:A44"/>
    <mergeCell ref="A55:A56"/>
    <mergeCell ref="A52:A53"/>
    <mergeCell ref="A48:A49"/>
    <mergeCell ref="A50:A51"/>
  </mergeCells>
  <hyperlinks>
    <hyperlink ref="A59" r:id="rId1" display="http://www.liq.wa.gov/publications/WineandBeer.asp" xr:uid="{00000000-0004-0000-0400-000000000000}"/>
  </hyperlinks>
  <printOptions horizontalCentered="1"/>
  <pageMargins left="0" right="0" top="0.25" bottom="0.15" header="0" footer="0"/>
  <pageSetup orientation="portrait" r:id="rId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6CAF0"/>
    <pageSetUpPr fitToPage="1"/>
  </sheetPr>
  <dimension ref="A1:AH62"/>
  <sheetViews>
    <sheetView zoomScaleNormal="100" workbookViewId="0"/>
  </sheetViews>
  <sheetFormatPr defaultColWidth="9.125" defaultRowHeight="12" customHeight="1" zeroHeight="1" x14ac:dyDescent="0.25"/>
  <cols>
    <col min="1" max="1" width="8.75" style="137" customWidth="1"/>
    <col min="2" max="11" width="10.75" style="137" customWidth="1"/>
    <col min="12" max="15" width="9.125" style="189" customWidth="1"/>
    <col min="16" max="16384" width="9.125" style="137"/>
  </cols>
  <sheetData>
    <row r="1" spans="1:11" ht="15" customHeight="1" x14ac:dyDescent="0.25">
      <c r="A1" s="188"/>
      <c r="B1" s="188"/>
      <c r="C1" s="188"/>
      <c r="D1" s="188"/>
      <c r="E1" s="188"/>
      <c r="F1" s="188"/>
      <c r="G1" s="188"/>
      <c r="H1" s="188"/>
      <c r="I1" s="188"/>
      <c r="J1" s="188"/>
      <c r="K1" s="188"/>
    </row>
    <row r="2" spans="1:11" ht="18" customHeight="1" x14ac:dyDescent="0.25">
      <c r="A2" s="220" t="s">
        <v>274</v>
      </c>
      <c r="B2" s="190"/>
      <c r="C2" s="190"/>
      <c r="D2" s="190"/>
      <c r="E2" s="191"/>
      <c r="F2" s="191"/>
      <c r="G2" s="191"/>
      <c r="H2" s="191"/>
      <c r="I2" s="191"/>
      <c r="J2" s="191"/>
      <c r="K2" s="191"/>
    </row>
    <row r="3" spans="1:11" ht="18" customHeight="1" x14ac:dyDescent="0.25">
      <c r="A3" s="221" t="s">
        <v>275</v>
      </c>
      <c r="B3" s="190"/>
      <c r="C3" s="190"/>
      <c r="D3" s="190"/>
      <c r="E3" s="191"/>
      <c r="F3" s="191"/>
      <c r="G3" s="191"/>
      <c r="H3" s="191"/>
      <c r="I3" s="191"/>
      <c r="J3" s="191"/>
      <c r="K3" s="191"/>
    </row>
    <row r="4" spans="1:11" ht="8.1" customHeight="1" x14ac:dyDescent="0.25">
      <c r="A4" s="191"/>
      <c r="B4" s="191"/>
      <c r="C4" s="191"/>
      <c r="D4" s="191"/>
      <c r="E4" s="191"/>
      <c r="F4" s="191"/>
      <c r="G4" s="191"/>
      <c r="H4" s="191"/>
      <c r="I4" s="191"/>
      <c r="J4" s="191"/>
      <c r="K4" s="191"/>
    </row>
    <row r="5" spans="1:11" ht="14.1" customHeight="1" x14ac:dyDescent="0.25">
      <c r="A5" s="192" t="s">
        <v>234</v>
      </c>
      <c r="B5" s="190"/>
      <c r="C5" s="190"/>
      <c r="D5" s="190"/>
      <c r="E5" s="190"/>
      <c r="F5" s="190"/>
      <c r="G5" s="190"/>
      <c r="H5" s="190"/>
      <c r="I5" s="191"/>
      <c r="J5" s="191"/>
      <c r="K5" s="191"/>
    </row>
    <row r="6" spans="1:11" ht="14.1" customHeight="1" x14ac:dyDescent="0.25">
      <c r="A6" s="193" t="s">
        <v>249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</row>
    <row r="7" spans="1:11" ht="14.1" customHeight="1" x14ac:dyDescent="0.25">
      <c r="A7" s="194" t="s">
        <v>245</v>
      </c>
      <c r="B7" s="191"/>
      <c r="C7" s="191"/>
      <c r="D7" s="191"/>
      <c r="E7" s="191"/>
      <c r="F7" s="191"/>
      <c r="G7" s="191"/>
      <c r="H7" s="191"/>
      <c r="I7" s="191"/>
      <c r="J7" s="191"/>
      <c r="K7" s="191"/>
    </row>
    <row r="8" spans="1:11" ht="14.1" customHeight="1" x14ac:dyDescent="0.25">
      <c r="A8" s="194" t="s">
        <v>246</v>
      </c>
      <c r="B8" s="191"/>
      <c r="C8" s="191"/>
      <c r="D8" s="191"/>
      <c r="E8" s="191"/>
      <c r="F8" s="191"/>
      <c r="G8" s="191"/>
      <c r="H8" s="191"/>
      <c r="I8" s="191"/>
      <c r="J8" s="191"/>
      <c r="K8" s="191"/>
    </row>
    <row r="9" spans="1:11" ht="14.1" customHeight="1" x14ac:dyDescent="0.25">
      <c r="A9" s="194" t="s">
        <v>248</v>
      </c>
      <c r="B9" s="191"/>
      <c r="C9" s="191"/>
      <c r="D9" s="191"/>
      <c r="E9" s="191"/>
      <c r="F9" s="191"/>
      <c r="G9" s="191"/>
      <c r="H9" s="191"/>
      <c r="I9" s="191"/>
      <c r="J9" s="191"/>
      <c r="K9" s="191"/>
    </row>
    <row r="10" spans="1:11" ht="14.1" customHeight="1" x14ac:dyDescent="0.25">
      <c r="A10" s="194" t="s">
        <v>247</v>
      </c>
      <c r="B10" s="191"/>
      <c r="C10" s="191"/>
      <c r="D10" s="191"/>
      <c r="E10" s="191"/>
      <c r="F10" s="191"/>
      <c r="G10" s="191"/>
      <c r="H10" s="191"/>
      <c r="I10" s="191"/>
      <c r="J10" s="191"/>
      <c r="K10" s="191"/>
    </row>
    <row r="11" spans="1:11" ht="14.1" customHeight="1" x14ac:dyDescent="0.25">
      <c r="A11" s="191"/>
      <c r="B11" s="191"/>
      <c r="C11" s="191"/>
      <c r="D11" s="191"/>
      <c r="E11" s="191"/>
      <c r="F11" s="191"/>
      <c r="G11" s="191"/>
      <c r="H11" s="191"/>
      <c r="I11" s="191"/>
      <c r="J11" s="191"/>
      <c r="K11" s="191"/>
    </row>
    <row r="12" spans="1:11" ht="14.1" customHeight="1" x14ac:dyDescent="0.25">
      <c r="A12" s="191" t="s">
        <v>79</v>
      </c>
      <c r="B12" s="191"/>
      <c r="C12" s="191"/>
      <c r="D12" s="191"/>
      <c r="E12" s="191"/>
      <c r="F12" s="191"/>
      <c r="G12" s="191"/>
      <c r="H12" s="191"/>
      <c r="I12" s="191"/>
      <c r="J12" s="191"/>
      <c r="K12" s="191"/>
    </row>
    <row r="13" spans="1:11" ht="14.1" customHeight="1" x14ac:dyDescent="0.25">
      <c r="A13" s="191" t="s">
        <v>330</v>
      </c>
      <c r="B13" s="191"/>
      <c r="C13" s="191"/>
      <c r="D13" s="191"/>
      <c r="E13" s="191"/>
      <c r="F13" s="191"/>
      <c r="G13" s="191"/>
      <c r="H13" s="191"/>
      <c r="I13" s="191"/>
      <c r="J13" s="191"/>
      <c r="K13" s="191"/>
    </row>
    <row r="14" spans="1:11" ht="14.1" customHeight="1" x14ac:dyDescent="0.25">
      <c r="A14" s="191" t="s">
        <v>331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</row>
    <row r="15" spans="1:11" ht="14.1" customHeight="1" x14ac:dyDescent="0.25">
      <c r="A15" s="191" t="s">
        <v>332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</row>
    <row r="16" spans="1:11" ht="14.1" customHeight="1" x14ac:dyDescent="0.25">
      <c r="A16" s="191" t="s">
        <v>235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</row>
    <row r="17" spans="1:34" ht="14.1" customHeight="1" x14ac:dyDescent="0.25">
      <c r="A17" s="191"/>
      <c r="B17" s="191"/>
      <c r="C17" s="191"/>
      <c r="D17" s="191"/>
      <c r="E17" s="191"/>
      <c r="F17" s="191"/>
      <c r="G17" s="191"/>
      <c r="H17" s="191"/>
      <c r="I17" s="191"/>
      <c r="J17" s="191"/>
      <c r="K17" s="191"/>
    </row>
    <row r="18" spans="1:34" ht="14.1" customHeight="1" x14ac:dyDescent="0.25">
      <c r="A18" s="194" t="s">
        <v>236</v>
      </c>
      <c r="B18" s="191"/>
      <c r="C18" s="191"/>
      <c r="D18" s="191"/>
      <c r="E18" s="191"/>
      <c r="F18" s="191"/>
      <c r="G18" s="191"/>
      <c r="H18" s="191"/>
      <c r="I18" s="191"/>
      <c r="J18" s="191"/>
      <c r="K18" s="191"/>
    </row>
    <row r="19" spans="1:34" ht="14.1" customHeight="1" x14ac:dyDescent="0.25">
      <c r="A19" s="194" t="s">
        <v>244</v>
      </c>
      <c r="B19" s="191"/>
      <c r="C19" s="191"/>
      <c r="D19" s="191"/>
      <c r="E19" s="191"/>
      <c r="F19" s="191"/>
      <c r="G19" s="191"/>
      <c r="H19" s="191"/>
      <c r="I19" s="191"/>
      <c r="J19" s="191"/>
      <c r="K19" s="191"/>
    </row>
    <row r="20" spans="1:34" ht="14.1" customHeight="1" x14ac:dyDescent="0.25">
      <c r="A20" s="194" t="s">
        <v>243</v>
      </c>
      <c r="B20" s="191"/>
      <c r="C20" s="191"/>
      <c r="D20" s="191"/>
      <c r="E20" s="191"/>
      <c r="F20" s="191"/>
      <c r="G20" s="191"/>
      <c r="H20" s="191"/>
      <c r="I20" s="191"/>
      <c r="J20" s="191"/>
      <c r="K20" s="191"/>
    </row>
    <row r="21" spans="1:34" ht="14.1" customHeight="1" x14ac:dyDescent="0.25">
      <c r="A21" s="194" t="s">
        <v>242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</row>
    <row r="22" spans="1:34" ht="14.1" customHeight="1" x14ac:dyDescent="0.25">
      <c r="A22" s="191"/>
      <c r="B22" s="191"/>
      <c r="C22" s="191"/>
      <c r="D22" s="191"/>
      <c r="E22" s="191"/>
      <c r="F22" s="191"/>
      <c r="G22" s="191"/>
      <c r="H22" s="191"/>
      <c r="I22" s="191"/>
      <c r="J22" s="191"/>
      <c r="K22" s="191"/>
    </row>
    <row r="23" spans="1:34" s="43" customFormat="1" ht="14.1" customHeight="1" x14ac:dyDescent="0.25">
      <c r="A23" s="41" t="s">
        <v>290</v>
      </c>
      <c r="B23" s="41"/>
      <c r="C23" s="41"/>
      <c r="D23" s="41"/>
      <c r="E23" s="41"/>
      <c r="F23" s="41"/>
      <c r="G23" s="41"/>
      <c r="H23" s="41"/>
      <c r="I23" s="41"/>
      <c r="J23" s="39"/>
      <c r="K23" s="191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</row>
    <row r="24" spans="1:34" s="43" customFormat="1" ht="14.1" customHeight="1" x14ac:dyDescent="0.25">
      <c r="A24" s="41" t="s">
        <v>291</v>
      </c>
      <c r="B24" s="41"/>
      <c r="C24" s="41"/>
      <c r="D24" s="41"/>
      <c r="E24" s="41"/>
      <c r="F24" s="41"/>
      <c r="G24" s="41"/>
      <c r="H24" s="41"/>
      <c r="I24" s="41"/>
      <c r="J24" s="39"/>
      <c r="K24" s="19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</row>
    <row r="25" spans="1:34" s="43" customFormat="1" ht="14.1" customHeight="1" x14ac:dyDescent="0.25">
      <c r="A25" s="41"/>
      <c r="B25" s="41"/>
      <c r="C25" s="41"/>
      <c r="D25" s="41"/>
      <c r="E25" s="41"/>
      <c r="F25" s="41"/>
      <c r="G25" s="41"/>
      <c r="H25" s="41"/>
      <c r="I25" s="41"/>
      <c r="J25" s="39"/>
      <c r="K25" s="191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</row>
    <row r="26" spans="1:34" ht="14.1" customHeight="1" x14ac:dyDescent="0.25">
      <c r="A26" s="191" t="s">
        <v>40</v>
      </c>
      <c r="B26" s="191"/>
      <c r="C26" s="191" t="s">
        <v>297</v>
      </c>
      <c r="D26" s="191"/>
      <c r="E26" s="191"/>
      <c r="F26" s="191"/>
      <c r="G26" s="191"/>
      <c r="H26" s="191"/>
      <c r="I26" s="191"/>
      <c r="J26" s="191"/>
      <c r="K26" s="191"/>
    </row>
    <row r="27" spans="1:34" ht="14.1" customHeight="1" x14ac:dyDescent="0.25">
      <c r="A27" s="191" t="s">
        <v>41</v>
      </c>
      <c r="B27" s="191"/>
      <c r="C27" s="191" t="s">
        <v>50</v>
      </c>
      <c r="D27" s="191"/>
      <c r="E27" s="191"/>
      <c r="F27" s="191"/>
      <c r="G27" s="191"/>
      <c r="H27" s="191"/>
      <c r="I27" s="191"/>
      <c r="J27" s="191"/>
      <c r="K27" s="191"/>
    </row>
    <row r="28" spans="1:34" ht="14.1" customHeight="1" x14ac:dyDescent="0.25">
      <c r="A28" s="191" t="s">
        <v>42</v>
      </c>
      <c r="B28" s="191"/>
      <c r="C28" s="191" t="s">
        <v>229</v>
      </c>
      <c r="D28" s="191"/>
      <c r="E28" s="191"/>
      <c r="F28" s="191"/>
      <c r="G28" s="191"/>
      <c r="H28" s="191"/>
      <c r="I28" s="191"/>
      <c r="J28" s="191"/>
      <c r="K28" s="191"/>
    </row>
    <row r="29" spans="1:34" ht="14.1" customHeight="1" x14ac:dyDescent="0.25">
      <c r="A29" s="191" t="s">
        <v>43</v>
      </c>
      <c r="B29" s="191"/>
      <c r="C29" s="191" t="s">
        <v>62</v>
      </c>
      <c r="D29" s="191"/>
      <c r="E29" s="191"/>
      <c r="F29" s="191"/>
      <c r="G29" s="191"/>
      <c r="H29" s="191"/>
      <c r="I29" s="191"/>
      <c r="J29" s="191"/>
      <c r="K29" s="191"/>
    </row>
    <row r="30" spans="1:34" ht="14.1" customHeight="1" x14ac:dyDescent="0.25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K30" s="191"/>
    </row>
    <row r="31" spans="1:34" ht="14.1" customHeight="1" x14ac:dyDescent="0.25">
      <c r="A31" s="191" t="s">
        <v>51</v>
      </c>
      <c r="B31" s="191"/>
      <c r="C31" s="191" t="s">
        <v>207</v>
      </c>
      <c r="D31" s="191"/>
      <c r="E31" s="191"/>
      <c r="F31" s="191"/>
      <c r="G31" s="191"/>
      <c r="H31" s="191"/>
      <c r="I31" s="191"/>
      <c r="J31" s="191"/>
      <c r="K31" s="191"/>
    </row>
    <row r="32" spans="1:34" ht="14.1" customHeight="1" x14ac:dyDescent="0.25">
      <c r="A32" s="191" t="s">
        <v>52</v>
      </c>
      <c r="B32" s="191"/>
      <c r="C32" s="191" t="s">
        <v>53</v>
      </c>
      <c r="D32" s="191"/>
      <c r="E32" s="191"/>
      <c r="F32" s="191"/>
      <c r="G32" s="191"/>
      <c r="H32" s="191"/>
      <c r="I32" s="191"/>
      <c r="J32" s="191"/>
      <c r="K32" s="191"/>
    </row>
    <row r="33" spans="1:11" ht="14.1" customHeight="1" x14ac:dyDescent="0.25">
      <c r="A33" s="141"/>
      <c r="B33" s="191"/>
      <c r="C33" s="191"/>
      <c r="D33" s="191"/>
      <c r="E33" s="191"/>
      <c r="F33" s="191"/>
      <c r="G33" s="191"/>
      <c r="H33" s="191"/>
      <c r="I33" s="191"/>
      <c r="J33" s="191"/>
      <c r="K33" s="191"/>
    </row>
    <row r="34" spans="1:11" s="40" customFormat="1" ht="15" customHeight="1" x14ac:dyDescent="0.25">
      <c r="A34" s="50" t="s">
        <v>216</v>
      </c>
      <c r="B34" s="49"/>
      <c r="C34" s="49"/>
      <c r="D34" s="49"/>
      <c r="E34" s="49"/>
      <c r="F34" s="49"/>
      <c r="G34" s="49"/>
      <c r="H34" s="49"/>
      <c r="I34" s="49"/>
      <c r="J34" s="49"/>
      <c r="K34" s="191"/>
    </row>
    <row r="35" spans="1:11" s="40" customFormat="1" ht="15" customHeight="1" x14ac:dyDescent="0.25">
      <c r="A35" s="50" t="s">
        <v>215</v>
      </c>
      <c r="B35" s="49"/>
      <c r="C35" s="49"/>
      <c r="D35" s="49"/>
      <c r="E35" s="49"/>
      <c r="F35" s="49"/>
      <c r="G35" s="49"/>
      <c r="H35" s="49"/>
      <c r="I35" s="49"/>
      <c r="J35" s="49"/>
      <c r="K35" s="191"/>
    </row>
    <row r="36" spans="1:11" ht="14.1" customHeight="1" x14ac:dyDescent="0.25">
      <c r="A36" s="191"/>
      <c r="B36" s="191"/>
      <c r="C36" s="191"/>
      <c r="D36" s="191"/>
      <c r="E36" s="191"/>
      <c r="F36" s="191"/>
      <c r="G36" s="191"/>
      <c r="H36" s="191"/>
      <c r="I36" s="191"/>
      <c r="J36" s="191"/>
      <c r="K36" s="191"/>
    </row>
    <row r="37" spans="1:11" ht="14.1" customHeight="1" x14ac:dyDescent="0.25">
      <c r="A37" s="214" t="s">
        <v>241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1"/>
    </row>
    <row r="38" spans="1:11" ht="14.1" customHeight="1" x14ac:dyDescent="0.25">
      <c r="A38" s="195"/>
      <c r="B38" s="188"/>
      <c r="C38" s="188"/>
      <c r="D38" s="188"/>
      <c r="E38" s="188"/>
      <c r="F38" s="188"/>
      <c r="G38" s="188"/>
      <c r="H38" s="188"/>
      <c r="I38" s="188"/>
      <c r="J38" s="191"/>
      <c r="K38" s="191"/>
    </row>
    <row r="39" spans="1:11" ht="17.100000000000001" customHeight="1" x14ac:dyDescent="0.25">
      <c r="A39" s="196" t="s">
        <v>63</v>
      </c>
      <c r="B39" s="141"/>
      <c r="C39" s="141"/>
      <c r="D39" s="141"/>
      <c r="E39" s="141"/>
      <c r="F39" s="141"/>
      <c r="G39" s="141"/>
      <c r="H39" s="141"/>
      <c r="I39" s="141"/>
      <c r="J39" s="191"/>
      <c r="K39" s="191"/>
    </row>
    <row r="40" spans="1:11" ht="18" customHeight="1" x14ac:dyDescent="0.25">
      <c r="A40" s="197"/>
      <c r="B40" s="213" t="s">
        <v>250</v>
      </c>
      <c r="C40" s="198"/>
      <c r="D40" s="198"/>
      <c r="E40" s="198"/>
      <c r="F40" s="198"/>
      <c r="G40" s="198"/>
      <c r="H40" s="198"/>
      <c r="I40" s="198"/>
      <c r="J40" s="198"/>
      <c r="K40" s="199"/>
    </row>
    <row r="41" spans="1:11" ht="15.75" customHeight="1" x14ac:dyDescent="0.25">
      <c r="A41" s="200" t="s">
        <v>9</v>
      </c>
      <c r="B41" s="201" t="s">
        <v>68</v>
      </c>
      <c r="C41" s="202"/>
      <c r="D41" s="202"/>
      <c r="E41" s="202"/>
      <c r="F41" s="202"/>
      <c r="G41" s="202"/>
      <c r="H41" s="202"/>
      <c r="I41" s="202"/>
      <c r="J41" s="202"/>
      <c r="K41" s="203"/>
    </row>
    <row r="42" spans="1:11" ht="15.75" customHeight="1" x14ac:dyDescent="0.25">
      <c r="A42" s="200" t="s">
        <v>2</v>
      </c>
      <c r="B42" s="202" t="s">
        <v>69</v>
      </c>
      <c r="C42" s="202"/>
      <c r="D42" s="202"/>
      <c r="E42" s="202"/>
      <c r="F42" s="202"/>
      <c r="G42" s="202"/>
      <c r="H42" s="202"/>
      <c r="I42" s="202"/>
      <c r="J42" s="202"/>
      <c r="K42" s="203"/>
    </row>
    <row r="43" spans="1:11" ht="15.75" customHeight="1" x14ac:dyDescent="0.25">
      <c r="A43" s="729" t="s">
        <v>3</v>
      </c>
      <c r="B43" s="210" t="s">
        <v>238</v>
      </c>
      <c r="C43" s="210"/>
      <c r="D43" s="210"/>
      <c r="E43" s="210"/>
      <c r="F43" s="210"/>
      <c r="G43" s="210"/>
      <c r="H43" s="210"/>
      <c r="I43" s="210"/>
      <c r="J43" s="210"/>
      <c r="K43" s="211"/>
    </row>
    <row r="44" spans="1:11" ht="15.75" customHeight="1" x14ac:dyDescent="0.25">
      <c r="A44" s="730"/>
      <c r="B44" s="208" t="s">
        <v>237</v>
      </c>
      <c r="C44" s="208"/>
      <c r="D44" s="208"/>
      <c r="E44" s="208"/>
      <c r="F44" s="208"/>
      <c r="G44" s="208"/>
      <c r="H44" s="208"/>
      <c r="I44" s="208"/>
      <c r="J44" s="208"/>
      <c r="K44" s="209"/>
    </row>
    <row r="45" spans="1:11" ht="15.75" customHeight="1" x14ac:dyDescent="0.25">
      <c r="A45" s="200" t="s">
        <v>4</v>
      </c>
      <c r="B45" s="202" t="s">
        <v>81</v>
      </c>
      <c r="C45" s="202"/>
      <c r="D45" s="202"/>
      <c r="E45" s="202"/>
      <c r="F45" s="202"/>
      <c r="G45" s="202"/>
      <c r="H45" s="202"/>
      <c r="I45" s="202"/>
      <c r="J45" s="202"/>
      <c r="K45" s="203"/>
    </row>
    <row r="46" spans="1:11" ht="15.75" customHeight="1" x14ac:dyDescent="0.25">
      <c r="A46" s="200" t="s">
        <v>5</v>
      </c>
      <c r="B46" s="202" t="s">
        <v>70</v>
      </c>
      <c r="C46" s="202"/>
      <c r="D46" s="202"/>
      <c r="E46" s="202"/>
      <c r="F46" s="202"/>
      <c r="G46" s="202"/>
      <c r="H46" s="202"/>
      <c r="I46" s="202"/>
      <c r="J46" s="202"/>
      <c r="K46" s="203"/>
    </row>
    <row r="47" spans="1:11" ht="15.75" customHeight="1" x14ac:dyDescent="0.25">
      <c r="A47" s="200" t="s">
        <v>6</v>
      </c>
      <c r="B47" s="202" t="s">
        <v>230</v>
      </c>
      <c r="C47" s="202"/>
      <c r="D47" s="202"/>
      <c r="E47" s="202"/>
      <c r="F47" s="202"/>
      <c r="G47" s="202"/>
      <c r="H47" s="202"/>
      <c r="I47" s="202"/>
      <c r="J47" s="202"/>
      <c r="K47" s="203"/>
    </row>
    <row r="48" spans="1:11" ht="15.75" customHeight="1" x14ac:dyDescent="0.25">
      <c r="A48" s="200" t="s">
        <v>45</v>
      </c>
      <c r="B48" s="202" t="s">
        <v>231</v>
      </c>
      <c r="C48" s="202"/>
      <c r="D48" s="202"/>
      <c r="E48" s="202"/>
      <c r="F48" s="202"/>
      <c r="G48" s="202"/>
      <c r="H48" s="202"/>
      <c r="I48" s="202"/>
      <c r="J48" s="202"/>
      <c r="K48" s="203"/>
    </row>
    <row r="49" spans="1:11" ht="15.75" customHeight="1" x14ac:dyDescent="0.25">
      <c r="A49" s="200" t="s">
        <v>46</v>
      </c>
      <c r="B49" s="202" t="s">
        <v>232</v>
      </c>
      <c r="C49" s="202"/>
      <c r="D49" s="202"/>
      <c r="E49" s="202"/>
      <c r="F49" s="202"/>
      <c r="G49" s="202"/>
      <c r="H49" s="202"/>
      <c r="I49" s="202"/>
      <c r="J49" s="202"/>
      <c r="K49" s="203"/>
    </row>
    <row r="50" spans="1:11" ht="15.75" customHeight="1" x14ac:dyDescent="0.25">
      <c r="A50" s="729" t="s">
        <v>30</v>
      </c>
      <c r="B50" s="204" t="s">
        <v>251</v>
      </c>
      <c r="C50" s="204"/>
      <c r="D50" s="204"/>
      <c r="E50" s="204"/>
      <c r="F50" s="204"/>
      <c r="G50" s="204"/>
      <c r="H50" s="204"/>
      <c r="I50" s="204"/>
      <c r="J50" s="204"/>
      <c r="K50" s="205"/>
    </row>
    <row r="51" spans="1:11" ht="15.75" customHeight="1" x14ac:dyDescent="0.25">
      <c r="A51" s="731"/>
      <c r="B51" s="141" t="s">
        <v>233</v>
      </c>
      <c r="C51" s="191"/>
      <c r="D51" s="191"/>
      <c r="E51" s="191"/>
      <c r="F51" s="191"/>
      <c r="G51" s="191"/>
      <c r="H51" s="191"/>
      <c r="I51" s="191"/>
      <c r="J51" s="191"/>
      <c r="K51" s="206"/>
    </row>
    <row r="52" spans="1:11" ht="15.75" customHeight="1" x14ac:dyDescent="0.25">
      <c r="A52" s="731"/>
      <c r="B52" s="212" t="s">
        <v>239</v>
      </c>
      <c r="C52" s="191"/>
      <c r="D52" s="191"/>
      <c r="E52" s="191"/>
      <c r="F52" s="191"/>
      <c r="G52" s="191"/>
      <c r="H52" s="191"/>
      <c r="I52" s="191"/>
      <c r="J52" s="191"/>
      <c r="K52" s="206"/>
    </row>
    <row r="53" spans="1:11" ht="15.75" customHeight="1" x14ac:dyDescent="0.25">
      <c r="A53" s="730"/>
      <c r="B53" s="207" t="s">
        <v>240</v>
      </c>
      <c r="C53" s="208"/>
      <c r="D53" s="208"/>
      <c r="E53" s="208"/>
      <c r="F53" s="208"/>
      <c r="G53" s="208"/>
      <c r="H53" s="208"/>
      <c r="I53" s="208"/>
      <c r="J53" s="208"/>
      <c r="K53" s="209"/>
    </row>
    <row r="54" spans="1:11" ht="18" customHeight="1" x14ac:dyDescent="0.25">
      <c r="A54" s="187" t="s">
        <v>328</v>
      </c>
      <c r="B54" s="191"/>
      <c r="C54" s="191"/>
      <c r="D54" s="191"/>
      <c r="E54" s="191"/>
      <c r="F54" s="191"/>
      <c r="G54" s="191"/>
      <c r="H54" s="191"/>
      <c r="I54" s="191"/>
      <c r="J54" s="191"/>
      <c r="K54" s="191"/>
    </row>
    <row r="55" spans="1:11" ht="13.2" x14ac:dyDescent="0.25">
      <c r="A55" s="189"/>
      <c r="B55" s="189"/>
      <c r="C55" s="189"/>
      <c r="D55" s="189"/>
      <c r="E55" s="189"/>
      <c r="F55" s="189"/>
      <c r="G55" s="189"/>
      <c r="H55" s="189"/>
      <c r="I55" s="189"/>
      <c r="J55" s="189"/>
      <c r="K55" s="189"/>
    </row>
    <row r="56" spans="1:11" ht="13.2" x14ac:dyDescent="0.25"/>
    <row r="57" spans="1:11" ht="13.2" x14ac:dyDescent="0.25"/>
    <row r="58" spans="1:11" ht="13.2" hidden="1" x14ac:dyDescent="0.25"/>
    <row r="59" spans="1:11" ht="13.2" hidden="1" x14ac:dyDescent="0.25"/>
    <row r="60" spans="1:11" ht="13.2" hidden="1" x14ac:dyDescent="0.25"/>
    <row r="61" spans="1:11" ht="13.2" hidden="1" x14ac:dyDescent="0.25"/>
    <row r="62" spans="1:11" ht="13.2" hidden="1" x14ac:dyDescent="0.25"/>
  </sheetData>
  <sheetProtection sheet="1" objects="1" scenarios="1"/>
  <mergeCells count="2">
    <mergeCell ref="A43:A44"/>
    <mergeCell ref="A50:A53"/>
  </mergeCells>
  <printOptions horizontalCentered="1"/>
  <pageMargins left="0.2" right="0.2" top="0.5" bottom="0.5" header="0.25" footer="0.2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146a8eab-09ab-43b5-add1-895265e63c5c" xsi:nil="true"/>
    <LikesCount xmlns="http://schemas.microsoft.com/sharepoint/v3" xsi:nil="true"/>
    <IconOverlay xmlns="http://schemas.microsoft.com/sharepoint/v4" xsi:nil="true"/>
    <Wiki_x0020_Page_x0020_CategoriesTaxHTField0 xmlns="bde8bc92-061f-4bb9-8fea-842785ca4c29">
      <Terms xmlns="http://schemas.microsoft.com/office/infopath/2007/PartnerControls"/>
    </Wiki_x0020_Page_x0020_CategoriesTaxHTField0>
    <Ratings xmlns="http://schemas.microsoft.com/sharepoint/v3" xsi:nil="true"/>
    <hyperlink xmlns="146a8eab-09ab-43b5-add1-895265e63c5c">
      <Url xsi:nil="true"/>
      <Description xsi:nil="true"/>
    </hyperlink>
    <LikedBy xmlns="http://schemas.microsoft.com/sharepoint/v3">
      <UserInfo>
        <DisplayName/>
        <AccountId xsi:nil="true"/>
        <AccountType/>
      </UserInfo>
    </LikedBy>
    <TaxCatchAll xmlns="5bc93a82-2fa7-45c3-a257-2009c96618b9"/>
    <Form_x0020__x0023_ xmlns="146a8eab-09ab-43b5-add1-895265e63c5c">LIQ-774</Form_x0020__x0023_>
    <Owner xmlns="146a8eab-09ab-43b5-add1-895265e63c5c">Finance</Owner>
    <RatedBy xmlns="http://schemas.microsoft.com/sharepoint/v3">
      <UserInfo>
        <DisplayName/>
        <AccountId xsi:nil="true"/>
        <AccountType/>
      </UserInfo>
    </RatedBy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FD036824D4FE43AD26001A288FA54F" ma:contentTypeVersion="18" ma:contentTypeDescription="Create a new document." ma:contentTypeScope="" ma:versionID="5c256e6259ef0d35f7861d1cc4dcacf9">
  <xsd:schema xmlns:xsd="http://www.w3.org/2001/XMLSchema" xmlns:xs="http://www.w3.org/2001/XMLSchema" xmlns:p="http://schemas.microsoft.com/office/2006/metadata/properties" xmlns:ns1="http://schemas.microsoft.com/sharepoint/v3" xmlns:ns2="146a8eab-09ab-43b5-add1-895265e63c5c" xmlns:ns3="5bc93a82-2fa7-45c3-a257-2009c96618b9" xmlns:ns4="http://schemas.microsoft.com/sharepoint/v4" xmlns:ns5="bde8bc92-061f-4bb9-8fea-842785ca4c29" targetNamespace="http://schemas.microsoft.com/office/2006/metadata/properties" ma:root="true" ma:fieldsID="bca053b58de7e5f1e60c5a3baeaa7047" ns1:_="" ns2:_="" ns3:_="" ns4:_="" ns5:_="">
    <xsd:import namespace="http://schemas.microsoft.com/sharepoint/v3"/>
    <xsd:import namespace="146a8eab-09ab-43b5-add1-895265e63c5c"/>
    <xsd:import namespace="5bc93a82-2fa7-45c3-a257-2009c96618b9"/>
    <xsd:import namespace="http://schemas.microsoft.com/sharepoint/v4"/>
    <xsd:import namespace="bde8bc92-061f-4bb9-8fea-842785ca4c29"/>
    <xsd:element name="properties">
      <xsd:complexType>
        <xsd:sequence>
          <xsd:element name="documentManagement">
            <xsd:complexType>
              <xsd:all>
                <xsd:element ref="ns2:Form_x0020__x0023_"/>
                <xsd:element ref="ns2:Owner"/>
                <xsd:element ref="ns2:hyperlink" minOccurs="0"/>
                <xsd:element ref="ns4:IconOverlay" minOccurs="0"/>
                <xsd:element ref="ns5:Wiki_x0020_Page_x0020_CategoriesTaxHTField0" minOccurs="0"/>
                <xsd:element ref="ns3:TaxCatchAll" minOccurs="0"/>
                <xsd:element ref="ns3:TaxCatchAllLabel" minOccurs="0"/>
                <xsd:element ref="ns2:date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atedBy" ma:index="17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18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19" nillable="true" ma:displayName="Number of Likes" ma:internalName="LikesCount">
      <xsd:simpleType>
        <xsd:restriction base="dms:Unknown"/>
      </xsd:simpleType>
    </xsd:element>
    <xsd:element name="LikedBy" ma:index="20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6a8eab-09ab-43b5-add1-895265e63c5c" elementFormDefault="qualified">
    <xsd:import namespace="http://schemas.microsoft.com/office/2006/documentManagement/types"/>
    <xsd:import namespace="http://schemas.microsoft.com/office/infopath/2007/PartnerControls"/>
    <xsd:element name="Form_x0020__x0023_" ma:index="2" ma:displayName="Form #" ma:internalName="Form_x0020__x0023_">
      <xsd:simpleType>
        <xsd:restriction base="dms:Text">
          <xsd:maxLength value="255"/>
        </xsd:restriction>
      </xsd:simpleType>
    </xsd:element>
    <xsd:element name="Owner" ma:index="3" ma:displayName="Owner" ma:default="Board" ma:format="Dropdown" ma:internalName="Owner">
      <xsd:simpleType>
        <xsd:restriction base="dms:Choice">
          <xsd:enumeration value="Board"/>
          <xsd:enumeration value="Director's Office"/>
          <xsd:enumeration value="Enforcement"/>
          <xsd:enumeration value="Human Resources"/>
          <xsd:enumeration value="Licensing"/>
          <xsd:enumeration value="Finance"/>
          <xsd:enumeration value="Operational Support"/>
          <xsd:enumeration value="Information Technology"/>
        </xsd:restriction>
      </xsd:simpleType>
    </xsd:element>
    <xsd:element name="hyperlink" ma:index="5" nillable="true" ma:displayName="Hyperlink to Policy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ate" ma:index="16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93a82-2fa7-45c3-a257-2009c96618b9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903a5-fdf5-4c0a-8743-57b4fa48144c}" ma:internalName="TaxCatchAll" ma:showField="CatchAllData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4" nillable="true" ma:displayName="Taxonomy Catch All Column1" ma:hidden="true" ma:list="{372903a5-fdf5-4c0a-8743-57b4fa48144c}" ma:internalName="TaxCatchAllLabel" ma:readOnly="true" ma:showField="CatchAllDataLabel" ma:web="5bc93a82-2fa7-45c3-a257-2009c96618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1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e8bc92-061f-4bb9-8fea-842785ca4c29" elementFormDefault="qualified">
    <xsd:import namespace="http://schemas.microsoft.com/office/2006/documentManagement/types"/>
    <xsd:import namespace="http://schemas.microsoft.com/office/infopath/2007/PartnerControls"/>
    <xsd:element name="Wiki_x0020_Page_x0020_CategoriesTaxHTField0" ma:index="12" nillable="true" ma:taxonomy="true" ma:internalName="Wiki_x0020_Page_x0020_CategoriesTaxHTField0" ma:taxonomyFieldName="Wiki_x0020_Page_x0020_Categories" ma:displayName="Categories" ma:default="" ma:fieldId="{e1a5b98c-dd71-426d-acb6-e478c7a5882f}" ma:taxonomyMulti="true" ma:sspId="e06b8fa5-9db7-496e-9940-08ed2a91dd83" ma:termSetId="cf93831c-fa04-49d2-b467-12e4d10060d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C0CB5C-1D22-4EAE-B9BE-008223BDEF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D5654D-E808-4157-B32E-70349D4B33C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F4E936-548E-4044-8E9E-863F56DECAB4}">
  <ds:schemaRefs>
    <ds:schemaRef ds:uri="bde8bc92-061f-4bb9-8fea-842785ca4c29"/>
    <ds:schemaRef ds:uri="5bc93a82-2fa7-45c3-a257-2009c96618b9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  <ds:schemaRef ds:uri="http://schemas.microsoft.com/sharepoint/v4"/>
    <ds:schemaRef ds:uri="146a8eab-09ab-43b5-add1-895265e63c5c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2D226F4-CA4D-4D07-AA69-70FF364002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46a8eab-09ab-43b5-add1-895265e63c5c"/>
    <ds:schemaRef ds:uri="5bc93a82-2fa7-45c3-a257-2009c96618b9"/>
    <ds:schemaRef ds:uri="http://schemas.microsoft.com/sharepoint/v4"/>
    <ds:schemaRef ds:uri="bde8bc92-061f-4bb9-8fea-842785ca4c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Winery LIQ774</vt:lpstr>
      <vt:lpstr>Sales to WA Distributors LIQ777</vt:lpstr>
      <vt:lpstr>Return of Exported Wine LIQ021</vt:lpstr>
      <vt:lpstr>LIQ774 Instructions</vt:lpstr>
      <vt:lpstr>LIQ777 Instructions</vt:lpstr>
      <vt:lpstr>LIQ021 Instructions</vt:lpstr>
      <vt:lpstr>'LIQ021 Instructions'!Print_Area</vt:lpstr>
      <vt:lpstr>'LIQ774 Instructions'!Print_Area</vt:lpstr>
      <vt:lpstr>'LIQ777 Instructions'!Print_Area</vt:lpstr>
      <vt:lpstr>'Return of Exported Wine LIQ021'!Print_Area</vt:lpstr>
      <vt:lpstr>'Sales to WA Distributors LIQ777'!Print_Area</vt:lpstr>
      <vt:lpstr>'Winery LIQ774'!Print_Area</vt:lpstr>
      <vt:lpstr>'LIQ774 Instructions'!Print_Titles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Domestic Winery Summary Tax Report Mead</dc:title>
  <dc:creator>McGee, Cameron C.</dc:creator>
  <cp:lastModifiedBy>Martens, Jason A (LCB)</cp:lastModifiedBy>
  <cp:lastPrinted>2023-05-24T20:13:42Z</cp:lastPrinted>
  <dcterms:created xsi:type="dcterms:W3CDTF">2000-02-07T15:08:06Z</dcterms:created>
  <dcterms:modified xsi:type="dcterms:W3CDTF">2023-06-22T11:43:05Z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0x01010091FD036824D4FE43AD26001A288FA54F</vt:lpwstr>
  </property>
  <property fmtid="{D5CDD505-2E9C-101B-9397-08002B2CF9AE}" pid="3" name="_dlc_DocId">
    <vt:lpwstr>JR3YZVZ24WMT-209-4940</vt:lpwstr>
  </property>
  <property fmtid="{D5CDD505-2E9C-101B-9397-08002B2CF9AE}" pid="4" name="_dlc_DocIdUrl">
    <vt:lpwstr>http://intranet/Forms/_layouts/15/DocIdRedir.aspx?ID=JR3YZVZ24WMT-209-4940, JR3YZVZ24WMT-209-4940</vt:lpwstr>
  </property>
  <property fmtid="{D5CDD505-2E9C-101B-9397-08002B2CF9AE}" pid="5" name="_dlc_DocIdItemGuid">
    <vt:lpwstr>383f97a9-0805-4246-a5b5-6ee20070089e</vt:lpwstr>
  </property>
  <property fmtid="{D5CDD505-2E9C-101B-9397-08002B2CF9AE}" pid="6" name="Wiki Page Categories">
    <vt:lpwstr/>
  </property>
</Properties>
</file>